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830"/>
  <workbookPr codeName="ThisWorkbook"/>
  <mc:AlternateContent xmlns:mc="http://schemas.openxmlformats.org/markup-compatibility/2006">
    <mc:Choice Requires="x15">
      <x15ac:absPath xmlns:x15ac="http://schemas.microsoft.com/office/spreadsheetml/2010/11/ac" url="C:\Users\rburns40\Downloads\"/>
    </mc:Choice>
  </mc:AlternateContent>
  <xr:revisionPtr revIDLastSave="0" documentId="8_{672791E8-527E-4403-AC30-DCC68605E9CB}" xr6:coauthVersionLast="47" xr6:coauthVersionMax="47" xr10:uidLastSave="{00000000-0000-0000-0000-000000000000}"/>
  <workbookProtection workbookAlgorithmName="SHA-512" workbookHashValue="nbmEkcBHGh51Aoq4hQxFdehUAs6XiVcBUd9SRMUy38pkt4wxf/JwsjILDAQfTJTwmoh/3zLeqpSQNhOBIvunJQ==" workbookSaltValue="go3wHIy2zxXs8Fw0Li6oKQ==" workbookSpinCount="100000" lockStructure="1"/>
  <bookViews>
    <workbookView xWindow="2670" yWindow="-16320" windowWidth="29040" windowHeight="15720" xr2:uid="{00000000-000D-0000-FFFF-FFFF00000000}"/>
  </bookViews>
  <sheets>
    <sheet name="1. Start" sheetId="13" r:id="rId1"/>
    <sheet name="2. Help" sheetId="12" r:id="rId2"/>
    <sheet name="3. Planning Tool" sheetId="10" r:id="rId3"/>
    <sheet name="4. Child Age Checker" sheetId="5" r:id="rId4"/>
    <sheet name="5. 2021 SEIFA Decile Finder " sheetId="11" state="hidden" r:id="rId5"/>
    <sheet name="Data25" sheetId="2" state="hidden" r:id="rId6"/>
  </sheets>
  <definedNames>
    <definedName name="_xlnm._FilterDatabase" localSheetId="1" hidden="1">#REF!</definedName>
    <definedName name="_xlnm._FilterDatabase" hidden="1">#REF!</definedName>
    <definedName name="Enrolments" localSheetId="0">Data25!$R$4:$R$355</definedName>
    <definedName name="Enrolments" localSheetId="1">Data25!$R$4:$R$355</definedName>
    <definedName name="Enrolments">Data25!$R$4:$R$355</definedName>
    <definedName name="_xlnm.Print_Area" localSheetId="0">'1. Start'!$A$1:$K$15</definedName>
    <definedName name="_xlnm.Print_Area" localSheetId="1">'2. Help'!$A$1:$K$151</definedName>
    <definedName name="_xlnm.Print_Area" localSheetId="3">'4. Child Age Checker'!$A$1:$G$19</definedName>
    <definedName name="xx" localSheetId="1" hidden="1">#REF!</definedName>
    <definedName name="xx" hidden="1">#REF!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3" i="10" l="1"/>
  <c r="G12" i="10"/>
  <c r="G11" i="10"/>
  <c r="V4" i="2"/>
  <c r="B1" i="10" l="1"/>
  <c r="J2" i="12"/>
  <c r="K50" i="10"/>
  <c r="K51" i="10" l="1"/>
  <c r="F50" i="10" l="1"/>
  <c r="L25" i="10"/>
  <c r="L24" i="10"/>
  <c r="L21" i="10"/>
  <c r="L26" i="10" l="1"/>
  <c r="G32" i="10"/>
  <c r="J51" i="10"/>
  <c r="I51" i="10"/>
  <c r="H51" i="10"/>
  <c r="G51" i="10"/>
  <c r="F51" i="10"/>
  <c r="J50" i="10"/>
  <c r="I50" i="10"/>
  <c r="H50" i="10"/>
  <c r="G50" i="10"/>
  <c r="F34" i="10"/>
  <c r="E56" i="10" s="1"/>
  <c r="K26" i="10"/>
  <c r="J26" i="10"/>
  <c r="I26" i="10"/>
  <c r="H26" i="10"/>
  <c r="G26" i="10"/>
  <c r="F26" i="10"/>
  <c r="K23" i="10"/>
  <c r="K49" i="10" s="1"/>
  <c r="J23" i="10"/>
  <c r="J49" i="10" s="1"/>
  <c r="I23" i="10"/>
  <c r="H23" i="10"/>
  <c r="G23" i="10"/>
  <c r="G49" i="10" s="1"/>
  <c r="F23" i="10"/>
  <c r="L22" i="10"/>
  <c r="L23" i="10" s="1"/>
  <c r="L27" i="10" l="1"/>
  <c r="I49" i="10"/>
  <c r="I52" i="10" s="1"/>
  <c r="I40" i="10"/>
  <c r="I42" i="10" s="1"/>
  <c r="J40" i="10"/>
  <c r="J42" i="10" s="1"/>
  <c r="G33" i="10"/>
  <c r="E76" i="10" s="1"/>
  <c r="F27" i="10"/>
  <c r="F49" i="10"/>
  <c r="F52" i="10" s="1"/>
  <c r="G52" i="10"/>
  <c r="F40" i="10"/>
  <c r="G42" i="10" s="1"/>
  <c r="H27" i="10"/>
  <c r="H40" i="10"/>
  <c r="H42" i="10" s="1"/>
  <c r="H49" i="10"/>
  <c r="H52" i="10" s="1"/>
  <c r="G27" i="10"/>
  <c r="L50" i="10"/>
  <c r="J52" i="10"/>
  <c r="K52" i="10"/>
  <c r="L51" i="10"/>
  <c r="K27" i="10"/>
  <c r="I27" i="10"/>
  <c r="J27" i="10"/>
  <c r="G43" i="10" l="1"/>
  <c r="L49" i="10"/>
  <c r="F62" i="10" l="1"/>
  <c r="J64" i="10"/>
  <c r="K64" i="10"/>
  <c r="F64" i="10"/>
  <c r="G64" i="10"/>
  <c r="I64" i="10"/>
  <c r="H64" i="10"/>
  <c r="G62" i="10"/>
  <c r="H63" i="10"/>
  <c r="G63" i="10"/>
  <c r="F63" i="10"/>
  <c r="I62" i="10"/>
  <c r="I63" i="10"/>
  <c r="J63" i="10"/>
  <c r="K63" i="10"/>
  <c r="J62" i="10"/>
  <c r="K62" i="10"/>
  <c r="H62" i="10"/>
  <c r="E77" i="10"/>
  <c r="L52" i="10"/>
  <c r="K65" i="10" l="1"/>
  <c r="K66" i="10" s="1"/>
  <c r="L62" i="10"/>
  <c r="E73" i="10" s="1"/>
  <c r="F65" i="10"/>
  <c r="F66" i="10" s="1"/>
  <c r="L63" i="10"/>
  <c r="E74" i="10" s="1"/>
  <c r="L64" i="10"/>
  <c r="E75" i="10" s="1"/>
  <c r="H65" i="10"/>
  <c r="H66" i="10" s="1"/>
  <c r="G65" i="10"/>
  <c r="G66" i="10" s="1"/>
  <c r="I65" i="10"/>
  <c r="I66" i="10" s="1"/>
  <c r="J65" i="10"/>
  <c r="J66" i="10" s="1"/>
  <c r="L66" i="10" l="1"/>
  <c r="E72" i="10"/>
  <c r="L65" i="10"/>
  <c r="B71" i="10" l="1"/>
  <c r="E78" i="10"/>
  <c r="L84" i="10" l="1"/>
  <c r="L91" i="10" s="1"/>
  <c r="L86" i="10" l="1"/>
  <c r="L87" i="10"/>
  <c r="L85" i="10"/>
  <c r="L88" i="10"/>
  <c r="F9" i="5" l="1"/>
  <c r="L89" i="10" l="1"/>
  <c r="L90" i="10" s="1"/>
</calcChain>
</file>

<file path=xl/sharedStrings.xml><?xml version="1.0" encoding="utf-8"?>
<sst xmlns="http://schemas.openxmlformats.org/spreadsheetml/2006/main" count="284" uniqueCount="172">
  <si>
    <t>Planning Tool: Start Strong for Community Preschools Program Payment and Fee Relief Payment for the 2025 Calendar Year</t>
  </si>
  <si>
    <t>Version 1.10 Last updated on 13 September 2024</t>
  </si>
  <si>
    <r>
      <t xml:space="preserve">This planning tool is provided to help services understand how preschool service provision and child enrolments affect funding calculations for Start Strong for Community Preschools Program Payment and Fee Relief Payment for the 2025 calendar year. 
We recommend reading the </t>
    </r>
    <r>
      <rPr>
        <b/>
        <sz val="10"/>
        <color theme="1"/>
        <rFont val="Arial"/>
        <family val="2"/>
      </rPr>
      <t>Help Tab</t>
    </r>
    <r>
      <rPr>
        <sz val="10"/>
        <color theme="1"/>
        <rFont val="Arial"/>
        <family val="2"/>
      </rPr>
      <t xml:space="preserve"> (tab below titled "2. Help") before using the tool. Some fields also contain help text to assist you with completing this planning tool. Information required for input into the planning tool can be found in recent email communication (e.g. SEIFA decile information and/or funding letter) from the department and Annual Preschool Census summary report.
For any questions or if you require further assistance, please refer to the </t>
    </r>
    <r>
      <rPr>
        <b/>
        <sz val="10"/>
        <color theme="1"/>
        <rFont val="Arial"/>
        <family val="2"/>
      </rPr>
      <t>Help Tab</t>
    </r>
    <r>
      <rPr>
        <sz val="10"/>
        <color theme="1"/>
        <rFont val="Arial"/>
        <family val="2"/>
      </rPr>
      <t xml:space="preserve"> and the Start Strong for Community Preschools program guidelines for more detailed information. If you require further support, please contact the department via email at ecec.funding@det.nsw.edu.au or call 1800 619 113.</t>
    </r>
  </si>
  <si>
    <r>
      <rPr>
        <sz val="10"/>
        <rFont val="Arial"/>
        <family val="2"/>
      </rPr>
      <t xml:space="preserve">Click here to access the </t>
    </r>
    <r>
      <rPr>
        <u/>
        <sz val="10"/>
        <color theme="10"/>
        <rFont val="Arial"/>
        <family val="2"/>
      </rPr>
      <t>Start Strong for Community Preschools program guidelines.</t>
    </r>
  </si>
  <si>
    <t>Please note the amounts generated by the planning tool are estimates only and are not a guarantee of funding.</t>
  </si>
  <si>
    <t>Instructions</t>
  </si>
  <si>
    <t xml:space="preserve">Note: You need to enter information on Tab 3 (Planning Tool) in Sections A and B to calculate funding based on enrolments. If eligible for Service Safety Net Funding, you also need to complete Sections D and E. Please provide a response in all fields and enter "0" when necessary. </t>
  </si>
  <si>
    <r>
      <rPr>
        <sz val="11"/>
        <rFont val="Arial"/>
        <family val="2"/>
      </rPr>
      <t xml:space="preserve">Please refer to the </t>
    </r>
    <r>
      <rPr>
        <u/>
        <sz val="11"/>
        <color theme="10"/>
        <rFont val="Arial"/>
        <family val="2"/>
      </rPr>
      <t>Start Strong for Community Preschools program guidelines</t>
    </r>
    <r>
      <rPr>
        <sz val="11"/>
        <rFont val="Arial"/>
        <family val="2"/>
      </rPr>
      <t xml:space="preserve"> for more detailed information.</t>
    </r>
  </si>
  <si>
    <t>Section A: SEIFA Decile and Service Location Details</t>
  </si>
  <si>
    <t xml:space="preserve">We recommend referring to recent communication and/or funding letter to help complete this section. This is sent via email from ecec.funding@det.nsw.edu.au. </t>
  </si>
  <si>
    <t>Table A1.1 Funding Rates and Regional Loading Details</t>
  </si>
  <si>
    <r>
      <rPr>
        <b/>
        <sz val="10"/>
        <color theme="1"/>
        <rFont val="Arial"/>
        <family val="2"/>
      </rPr>
      <t>Select SEIFA Decile</t>
    </r>
    <r>
      <rPr>
        <sz val="10"/>
        <color theme="1"/>
        <rFont val="Arial"/>
        <family val="2"/>
      </rPr>
      <t xml:space="preserve"> - select the SEIFA Decile of your service from the drop-down list. Your service SEIFA Decile can be found in your 2025 SEIFA information letter.</t>
    </r>
  </si>
  <si>
    <r>
      <rPr>
        <b/>
        <sz val="10"/>
        <color theme="1"/>
        <rFont val="Arial"/>
        <family val="2"/>
      </rPr>
      <t>Regional Loading</t>
    </r>
    <r>
      <rPr>
        <sz val="10"/>
        <color theme="1"/>
        <rFont val="Arial"/>
        <family val="2"/>
      </rPr>
      <t xml:space="preserve"> - select your ARIA+ classification from the drop-down list. This information can be found in your most recent funding letter. </t>
    </r>
  </si>
  <si>
    <t>The estimated funding presented in the subsequent sections will be based on your service's base rate, equity loading and regional loading (if applicable) upon completion of this section.</t>
  </si>
  <si>
    <t>Section B: Enrolments of Eligible Children</t>
  </si>
  <si>
    <r>
      <rPr>
        <sz val="10"/>
        <rFont val="Arial"/>
        <family val="2"/>
      </rPr>
      <t xml:space="preserve">We recommend referring to Tables 3.2 and 3.3 of the 2024 Preschool Census Summary Report for this section. You can download this Summary Report from </t>
    </r>
    <r>
      <rPr>
        <u/>
        <sz val="10"/>
        <color theme="10"/>
        <rFont val="Arial"/>
        <family val="2"/>
      </rPr>
      <t>ECCMS</t>
    </r>
    <r>
      <rPr>
        <sz val="10"/>
        <rFont val="Arial"/>
        <family val="2"/>
      </rPr>
      <t xml:space="preserve"> via the Census area in the main menu or via your preschool funding specification. </t>
    </r>
  </si>
  <si>
    <t xml:space="preserve">The fields in Section B will require children to be grouped by hours enrolled per year as follows:
- Enrolled for 240 hours or fewer per year
- Enrolled for greater than 240 hours and fewer than 320 hours per year
- Enrolled for at least 320 hours and fewer than 400 hours per year
- Enrolled for at least 400 hours and fewer than 480 hours per year
- Enrolled for at least 480 hours and fewer than 600 hours per year
- Enrolled for at least 600 hours per year
</t>
  </si>
  <si>
    <r>
      <rPr>
        <b/>
        <sz val="10"/>
        <color theme="1"/>
        <rFont val="Arial"/>
        <family val="2"/>
      </rPr>
      <t>Table B1.1 - Number of enrolled children who are eligible for equity loading</t>
    </r>
    <r>
      <rPr>
        <sz val="10"/>
        <color theme="1"/>
        <rFont val="Arial"/>
        <family val="2"/>
      </rPr>
      <t xml:space="preserve"> - this refers to the number of all enrolled children eligible for equity loading*: 1) 3 years old and 2) 4 years and over enrolled at your service grouped by hours of enrolment. This information can be found in Table 3.2 of the 2024 Preschool Census Summary Report. </t>
    </r>
  </si>
  <si>
    <r>
      <t>*Children eligible for equity loading - this refers to children aged 3 years and above who:
 - are from families with Aboriginal and Torres Strait Islander backgrounds,
 - are from a low income family, i.e.</t>
    </r>
    <r>
      <rPr>
        <sz val="9"/>
        <color theme="5" tint="-0.249977111117893"/>
        <rFont val="Arial"/>
        <family val="2"/>
      </rPr>
      <t xml:space="preserve"> </t>
    </r>
    <r>
      <rPr>
        <sz val="9"/>
        <rFont val="Arial"/>
        <family val="2"/>
      </rPr>
      <t xml:space="preserve">the child’s family must be holders of a Health Care Card or Pensioner Concession Card (where 
   the child is a named dependant on the card) or a Veteran Card, </t>
    </r>
    <r>
      <rPr>
        <sz val="9"/>
        <color theme="1"/>
        <rFont val="Arial"/>
        <family val="2"/>
      </rPr>
      <t xml:space="preserve">or 
 - have a disability or additional needs, i.e. the child has an NDIS Reference number OR a copy of the most recent and relevant 
   report, assessment or letter that outlines the child's disability or additional needs from a relevant professional OR an approved 
   application for High Learning Support Needs funding under the Disability and Inclusion Program.
</t>
    </r>
  </si>
  <si>
    <r>
      <rPr>
        <b/>
        <sz val="10"/>
        <color theme="1"/>
        <rFont val="Arial"/>
        <family val="2"/>
      </rPr>
      <t>Table B1.1 - Number of enrolled children who are not eligible for equity loading</t>
    </r>
    <r>
      <rPr>
        <sz val="10"/>
        <color theme="1"/>
        <rFont val="Arial"/>
        <family val="2"/>
      </rPr>
      <t xml:space="preserve"> - this refers to the number of all enrolled children who are not eligible for equity loading</t>
    </r>
    <r>
      <rPr>
        <vertAlign val="superscript"/>
        <sz val="10"/>
        <color theme="1"/>
        <rFont val="Arial"/>
        <family val="2"/>
      </rPr>
      <t>ii</t>
    </r>
    <r>
      <rPr>
        <sz val="10"/>
        <color theme="1"/>
        <rFont val="Arial"/>
        <family val="2"/>
      </rPr>
      <t>: 1) 3 years old and 2) 4 years and above enrolled at your service grouped by hours of enrolment. This information can be found in Table 3.2 of the 2024 Preschool Census Summary Report.</t>
    </r>
  </si>
  <si>
    <r>
      <rPr>
        <vertAlign val="superscript"/>
        <sz val="9"/>
        <color theme="1"/>
        <rFont val="Arial"/>
        <family val="2"/>
      </rPr>
      <t xml:space="preserve">ii. </t>
    </r>
    <r>
      <rPr>
        <sz val="9"/>
        <color theme="1"/>
        <rFont val="Arial"/>
        <family val="2"/>
      </rPr>
      <t xml:space="preserve">Children who are not eligible for equity loading: Any child aged 3 years and above who does not meet eligibility for equity loading (provided above).
</t>
    </r>
  </si>
  <si>
    <r>
      <rPr>
        <b/>
        <sz val="10"/>
        <color theme="1"/>
        <rFont val="Arial"/>
        <family val="2"/>
      </rPr>
      <t>Table B1.2 - Number of children requiring English Language Assistance</t>
    </r>
    <r>
      <rPr>
        <sz val="10"/>
        <color theme="1"/>
        <rFont val="Arial"/>
        <family val="2"/>
      </rPr>
      <t xml:space="preserve"> - this refers to all children: 1) 3 years old and 2) 4 years and above enrolled at your service who are identified as requiring additional English language assistance. This information can be found in Table 3.3 of the 2024 Preschool Census Summary Report.</t>
    </r>
  </si>
  <si>
    <r>
      <rPr>
        <b/>
        <sz val="10"/>
        <color theme="1"/>
        <rFont val="Arial"/>
        <family val="2"/>
      </rPr>
      <t xml:space="preserve">Table B1.3 - Enrolments of children eligible for equity loading (3 years and above) with disability or additional needs enrolled for a minimum of 300 hours per year </t>
    </r>
    <r>
      <rPr>
        <sz val="10"/>
        <color theme="1"/>
        <rFont val="Arial"/>
        <family val="2"/>
      </rPr>
      <t>- this refers to children (3 years and above) enrolled at your service who are identified as: 1) having a disability or additional needs, 2) enrolled for a minimum of 300 hours per year, and 3) have an Individual Learning Plan (ILP) which includes a progressive plan to increase to 600 hours per year prior to school commencement.</t>
    </r>
  </si>
  <si>
    <t>Section B.2: Enrolment Summary</t>
  </si>
  <si>
    <t>This section summarises the enrolments in Section B.1 by: 1) the priority of access (Table B2.1), 2) the children requiring English Language Assistance (Table B2.2), and 3) equity children (3 years and above) with disability enrolled for a minimum of 300 hours per year (Table B2.3)</t>
  </si>
  <si>
    <t>Section C: Estimate of Total Program Payment and Fee Relief Payment</t>
  </si>
  <si>
    <r>
      <rPr>
        <b/>
        <sz val="10"/>
        <rFont val="Arial"/>
        <family val="2"/>
      </rPr>
      <t xml:space="preserve">Table C1.1 - Estimated Annual Program Payment Funding by hours enrolled </t>
    </r>
    <r>
      <rPr>
        <sz val="10"/>
        <rFont val="Arial"/>
        <family val="2"/>
      </rPr>
      <t>-</t>
    </r>
    <r>
      <rPr>
        <sz val="10"/>
        <color theme="5" tint="-0.249977111117893"/>
        <rFont val="Arial"/>
        <family val="2"/>
      </rPr>
      <t xml:space="preserve"> </t>
    </r>
    <r>
      <rPr>
        <sz val="10"/>
        <rFont val="Arial"/>
        <family val="2"/>
      </rPr>
      <t>provides an estimate of the funding available to your service, including the Program Payment and Fee Relief Payment for the 2025 calendar year. The funding is shown as grouped by hours enrolled per year. A sliding scale is applied to the Program Payment as follows</t>
    </r>
    <r>
      <rPr>
        <vertAlign val="superscript"/>
        <sz val="10"/>
        <rFont val="Arial"/>
        <family val="2"/>
      </rPr>
      <t>iii and iv</t>
    </r>
    <r>
      <rPr>
        <sz val="10"/>
        <rFont val="Arial"/>
        <family val="2"/>
      </rPr>
      <t>:</t>
    </r>
  </si>
  <si>
    <t>Enrolled hours</t>
  </si>
  <si>
    <t>600 hours or more</t>
  </si>
  <si>
    <t>480 to less than 600 hours</t>
  </si>
  <si>
    <t>400 to less than 480 hours</t>
  </si>
  <si>
    <t>320 to less than 400 hours</t>
  </si>
  <si>
    <t>greater than 240 to less than 320 hours</t>
  </si>
  <si>
    <t>240 hours or fewer</t>
  </si>
  <si>
    <t>% base and equity loading funding</t>
  </si>
  <si>
    <r>
      <t>A sliding scale is applied to the Fee Relief Payment as follows</t>
    </r>
    <r>
      <rPr>
        <vertAlign val="superscript"/>
        <sz val="10"/>
        <rFont val="Arial"/>
        <family val="2"/>
      </rPr>
      <t>iii and iv</t>
    </r>
    <r>
      <rPr>
        <sz val="10"/>
        <rFont val="Arial"/>
        <family val="2"/>
      </rPr>
      <t>:</t>
    </r>
  </si>
  <si>
    <t>% funding</t>
  </si>
  <si>
    <r>
      <rPr>
        <vertAlign val="superscript"/>
        <sz val="9"/>
        <color theme="1"/>
        <rFont val="Arial"/>
        <family val="2"/>
      </rPr>
      <t>iii.</t>
    </r>
    <r>
      <rPr>
        <sz val="9"/>
        <color theme="1"/>
        <rFont val="Arial"/>
        <family val="2"/>
      </rPr>
      <t xml:space="preserve"> In recognition of the fact that 600 hours per year is not always possible for children with disability or additional needs, an exception can be granted to children with disability who are enrolled for a minimum of 300 hours per year. For this exception to be granted, the preschool must indicate that they will ensure the child’s ILP includes a progressive plan to increase to 600 hours per year prior to school commencement. The department will monitor this through reporting requirements and the annual audit program. Funding to children enrolled for a minimum of 300 hours per year will be provided at the full Program Payment and Fee Relief Payment rates.
</t>
    </r>
    <r>
      <rPr>
        <vertAlign val="superscript"/>
        <sz val="9"/>
        <color theme="1"/>
        <rFont val="Arial"/>
        <family val="2"/>
      </rPr>
      <t>iv.</t>
    </r>
    <r>
      <rPr>
        <sz val="9"/>
        <color theme="1"/>
        <rFont val="Arial"/>
        <family val="2"/>
      </rPr>
      <t xml:space="preserve"> Subsidies for 3-year-old children who are not eligible for equity loadings are set </t>
    </r>
    <r>
      <rPr>
        <sz val="9"/>
        <rFont val="Arial"/>
        <family val="2"/>
      </rPr>
      <t>at 50% of the rate for 4-year-old children not eligible for equity loadings.</t>
    </r>
    <r>
      <rPr>
        <sz val="9"/>
        <color theme="1"/>
        <rFont val="Arial"/>
        <family val="2"/>
      </rPr>
      <t xml:space="preserve">
</t>
    </r>
  </si>
  <si>
    <r>
      <rPr>
        <b/>
        <sz val="10"/>
        <rFont val="Arial"/>
        <family val="2"/>
      </rPr>
      <t xml:space="preserve">Table C1.2 - Estimated Funding Amount </t>
    </r>
    <r>
      <rPr>
        <sz val="10"/>
        <rFont val="Arial"/>
        <family val="2"/>
      </rPr>
      <t xml:space="preserve">- provides an estimate of the funding available to your service, including the Program Payment and Fee Relief payment for the 2025 calendar year. The summary table provided includes: 
- Total Estimated Program Payment for the 2025 calendar year
- Total funding for children 3 years old and above who are eligible for equity loading
- Total funding for children 4 years old and above who are not eligible for equity loading
- Total funding for 3 year old children who are not eligible for equity loading
- Total English Language loading
- Total regional loading
- Total Estimated Fee Relief Payment for the 2025 calendar year
</t>
    </r>
  </si>
  <si>
    <t>Sections D and E will only become visible in the planning tool if your service fulfils the majority of the eligibility criteria for Service Safety Net funding</t>
  </si>
  <si>
    <t>Section D: Service Safety Net Funding (if applicable)</t>
  </si>
  <si>
    <r>
      <rPr>
        <b/>
        <sz val="10"/>
        <rFont val="Arial"/>
        <family val="2"/>
      </rPr>
      <t>Section D</t>
    </r>
    <r>
      <rPr>
        <sz val="10"/>
        <rFont val="Arial"/>
        <family val="2"/>
      </rPr>
      <t xml:space="preserve"> will become available if Sections A to C are complete and your service satisfies the following:
- Has a licensed capacity of 20 or fewer children under the Children (Education and Care Services National Law Application) Act 2010
- Has a minimum of 5 eligible funded children each enrolled for 600 hours or more per year. If a service does not meet this criterion in a given program year, the service will be eligible to continue to receive Service Safety Net if the minimum enrolment criteria has been met over the immediately preceding 3 program years. 
- Has a maximum of 20 children aged 4 and above in the year before school and 3-year-old children who are eligible for equity loading each enrolled for 600 hours or more per year (enrolments of 3 year old children who are not eligible for equity loading are not counted for Service Safety Net purposes)
- Has an ARIA+ classification of Inner Regional, Outer Regional, Remote or Very Remote
- Has daily fees less than $55 per day (prior to pass through of fee relief) for any eligible funded children attending the service (aged 4 and above in the year before school; and 3-year-old children who are eligible for equity loading)
- Has an annual Program Payment allocation without Service Safety Net of less than $163,860
</t>
    </r>
  </si>
  <si>
    <r>
      <rPr>
        <b/>
        <sz val="10"/>
        <color theme="1"/>
        <rFont val="Arial"/>
        <family val="2"/>
      </rPr>
      <t xml:space="preserve">Licensed places </t>
    </r>
    <r>
      <rPr>
        <sz val="10"/>
        <color theme="1"/>
        <rFont val="Arial"/>
        <family val="2"/>
      </rPr>
      <t>- this is capacity under the Children (Education and Care Services National Law Application) Act 2010.</t>
    </r>
  </si>
  <si>
    <r>
      <t xml:space="preserve">Maximum daily fee for eligible children </t>
    </r>
    <r>
      <rPr>
        <sz val="10"/>
        <rFont val="Arial"/>
        <family val="2"/>
      </rPr>
      <t>- specify the maximum daily fee for eligible children (before fee relief is applied).</t>
    </r>
  </si>
  <si>
    <r>
      <t xml:space="preserve">Eligible children enrolled for at least 600 hours </t>
    </r>
    <r>
      <rPr>
        <sz val="10"/>
        <color theme="1"/>
        <rFont val="Arial"/>
        <family val="2"/>
      </rPr>
      <t>- if applicable provide the number of eligible children enrolled for at least 600 hours</t>
    </r>
    <r>
      <rPr>
        <sz val="10"/>
        <rFont val="Arial"/>
        <family val="2"/>
      </rPr>
      <t xml:space="preserve"> in 2022, 2023 and 2024 (based on Annual Preschool Census submissions).</t>
    </r>
  </si>
  <si>
    <t>Section E. Estimates of Program Funding including Service Safety Net</t>
  </si>
  <si>
    <r>
      <rPr>
        <b/>
        <sz val="10"/>
        <color theme="1"/>
        <rFont val="Arial"/>
        <family val="2"/>
      </rPr>
      <t>Total Estimated Program Payment for 2025 including Service Safety Net</t>
    </r>
    <r>
      <rPr>
        <sz val="10"/>
        <color theme="1"/>
        <rFont val="Arial"/>
        <family val="2"/>
      </rPr>
      <t xml:space="preserve"> - this is the total estimated funding amount for your service based on the information provided in Sections A, B and D. The Estimated Total Funding Amount is made up of the following 5 components (or 6 if your service is eligible for Service Safety Net Funding):</t>
    </r>
  </si>
  <si>
    <t>1. Funding for children 3 years old and above who are eligible for equity loading</t>
  </si>
  <si>
    <t>2. Funding for children 4 years old and above who are not eligible for equity loading</t>
  </si>
  <si>
    <t>3. Funding for 3-year-old children who are not eligible for equity loading</t>
  </si>
  <si>
    <r>
      <t xml:space="preserve">4. English Language loading </t>
    </r>
    <r>
      <rPr>
        <sz val="10"/>
        <color theme="1"/>
        <rFont val="Arial"/>
        <family val="2"/>
      </rPr>
      <t>- This is funded per eligible child.</t>
    </r>
  </si>
  <si>
    <r>
      <rPr>
        <b/>
        <sz val="10"/>
        <color theme="1"/>
        <rFont val="Arial"/>
        <family val="2"/>
      </rPr>
      <t xml:space="preserve">5. Regional loading </t>
    </r>
    <r>
      <rPr>
        <sz val="10"/>
        <color theme="1"/>
        <rFont val="Arial"/>
        <family val="2"/>
      </rPr>
      <t xml:space="preserve">- outer regional and remote services are eligible for an additional loading to support the higher average cost of operating in these areas. This is funded per eligible child. </t>
    </r>
  </si>
  <si>
    <r>
      <rPr>
        <b/>
        <sz val="10"/>
        <color theme="1"/>
        <rFont val="Arial"/>
        <family val="2"/>
      </rPr>
      <t xml:space="preserve">6. Service Safety Net </t>
    </r>
    <r>
      <rPr>
        <sz val="10"/>
        <color theme="1"/>
        <rFont val="Arial"/>
        <family val="2"/>
      </rPr>
      <t>- if the service satisfies the eligibility criteria for the Service Safety Net, the Service Safety Net funding is an additional top-up to your allocated funding for your service to reach $163,860 in 2025.</t>
    </r>
  </si>
  <si>
    <t>INPUT FIELDS</t>
  </si>
  <si>
    <t xml:space="preserve"> Please enter information into all yellow coloured cells</t>
  </si>
  <si>
    <t>A: Please complete this section</t>
  </si>
  <si>
    <t>We recommend referring to recent communication (e.g. SEIFA information and/or funding letter) to help complete this section. Select from the drop-down list whether you want the estimated funding to be based on your service's SEIFA Decile or SEIFA Band. Review the Help Tab for further details.</t>
  </si>
  <si>
    <t>A1.1 Funding Rates and Regional Loading Details</t>
  </si>
  <si>
    <t>2025 Rate</t>
  </si>
  <si>
    <t>Select SEIFA Decile of service</t>
  </si>
  <si>
    <t>Select SEIFA Decile here</t>
  </si>
  <si>
    <t>Equity funding =</t>
  </si>
  <si>
    <t>Base funding =</t>
  </si>
  <si>
    <t>Regional Area of Australia (ARIA+)</t>
  </si>
  <si>
    <t>Please select ARIA+ Remoteness Area</t>
  </si>
  <si>
    <t>Regional Loading =</t>
  </si>
  <si>
    <t/>
  </si>
  <si>
    <t>*2025 rate is based on 2021 SA2 Decile</t>
  </si>
  <si>
    <t>B: Please complete this section to show an estimate of funding for enrolled children in Sections C and D (if applicable).</t>
  </si>
  <si>
    <t>We recommend referring to Tables 3.2 and 3.3 of your most recent ECEC Preschool Census Summary Report, downloadable from the August Preschool Census Portal in the Early Childhood Contract Management System (ECCMS), to help complete this section.</t>
  </si>
  <si>
    <t>B1.1 Enrolments of children who are and are not eligible for equity loading (Table 3.2 in the Census Summary Report)</t>
  </si>
  <si>
    <t>Group</t>
  </si>
  <si>
    <t>Age (Years)</t>
  </si>
  <si>
    <t>Greater than 240 to less than 320 hours</t>
  </si>
  <si>
    <t>Total</t>
  </si>
  <si>
    <t>Enrolled children who are eligible for equity loading*</t>
  </si>
  <si>
    <t>3 years</t>
  </si>
  <si>
    <t>Please select number of children</t>
  </si>
  <si>
    <t>4 years and over</t>
  </si>
  <si>
    <t>Total children who are eligible for equity loading</t>
  </si>
  <si>
    <t>Enrolled children who are not eligible for equity loading</t>
  </si>
  <si>
    <t>Total children who are not eligible for equity loading</t>
  </si>
  <si>
    <t>Grand Total</t>
  </si>
  <si>
    <t>* Children who are eligible for equity loading refers to children aged 3 and above who are from families with Aboriginal and Torres Strait Islander backgrounds, or are from a low income family (i.e. the child’s family must be holders of a Health Care Card or Pensioner Concession Card (where the child is a named dependent on the card), or a Veteran Card, issued by the Australian government), or have disability or additional needs (i.e. the child has an NDIS Reference number OR a copy of the most recent and relevant report, assessment or letter that outlines the child's disability or additional needs from a relevant professional, OR is approved to receive High Learning Support Needs funding under the Disability &amp; Inclusion Program).</t>
  </si>
  <si>
    <t>B1.2 Enrolments of children requiring English Language Assistance (Table 3.3 in the Census Summary Report)</t>
  </si>
  <si>
    <t>Children requiring English Language Assistance</t>
  </si>
  <si>
    <t>B1.3 Enrolments of children eligible for equity loading (3 years and above) with disability or additional needs enrolled for a minimum of 300 hours per year</t>
  </si>
  <si>
    <t>In recognition of the fact that 600 hours per year is not always possible for children with disability or additional needs, an exception can be granted to children with disability or additional needs who are enrolled for a minimum of 300 hours per year. For this exception to be granted, the preschool must indicate that they will ensure the child’s Individual Learning Plan includes a progressive plan to increase to 600 hours per year prior to school commencement. The Department will monitor this through reporting requirements and the annual audit program. Funding to children enrolled for a minimum of 300 hours per year will receive the full Program Payment and Fee Relief Payment rates.</t>
  </si>
  <si>
    <t>240 to less than 300 hours</t>
  </si>
  <si>
    <t>300 to less than 320 hours</t>
  </si>
  <si>
    <t>Total children who are eligible for equity loading from Table B.1.1:</t>
  </si>
  <si>
    <t>Of the total children who are eligible for equity loading shown in Table B1.1 (see row 19 above), how many children have a disability or additional needs, are enrolled for a minimum of 300 hours per year and have an Individual Learning Plan that includes a progressive plan to increase the number of hours enrolled to 600 hours per year?</t>
  </si>
  <si>
    <t>Not applicable</t>
  </si>
  <si>
    <t>B2: Enrolment Summary</t>
  </si>
  <si>
    <t>B2.1 Enrolment Summary by Priority of Access</t>
  </si>
  <si>
    <t>Children 3 years old and above who are eligible for equity loading</t>
  </si>
  <si>
    <t>Children 4 years old and above who are not eligible for equity loading</t>
  </si>
  <si>
    <t>3 year old children who are not eligible for equity loading</t>
  </si>
  <si>
    <t>B2.2 Enrolment Summary of children requiring English Language Assistance</t>
  </si>
  <si>
    <t>3 years old and above</t>
  </si>
  <si>
    <t>C1.1: Estimated Annual Program Payment Funding by hours enrolled for 2025*</t>
  </si>
  <si>
    <t>3 year old children who are not eligible for equity loading**</t>
  </si>
  <si>
    <t>Total Program Payment</t>
  </si>
  <si>
    <t>Total Fee Relief Payment</t>
  </si>
  <si>
    <t>*Section C1.1 only shows funding using base rate and loading for priority cohorts. English Language Assistance and Regional loading are not included in this table. Please refer to Section C1.2 for estimated totals which include the relevant loading if applicable.
**Funding for 3 year old children who are not eligible for equity loading receive 50% of base funding from 1 January 2022 onwards.</t>
  </si>
  <si>
    <t>C1.2: Estimated Funding Amount*</t>
  </si>
  <si>
    <t>D. Service Safety Net Funding - Please fill in this section to determine if your service satisfies the eligibility criteria for Service Safety Net Funding.</t>
  </si>
  <si>
    <t>Estimated Program Payment for the 2025 Calendar Year*</t>
  </si>
  <si>
    <t>Additional Service Safety Net Eligibility Criteria</t>
  </si>
  <si>
    <t>Max licensed places</t>
  </si>
  <si>
    <t>Please select licensed places</t>
  </si>
  <si>
    <t>Maximum daily fee for any children attending the service before Fee Relief ($)</t>
  </si>
  <si>
    <t>Please select maximum daily fee for any children attending the service</t>
  </si>
  <si>
    <t>English language loading</t>
  </si>
  <si>
    <t>Eligible children enrolled for at least 600 hours in 2022</t>
  </si>
  <si>
    <t>Regional loading</t>
  </si>
  <si>
    <t>Eligible children enrolled for at least 600 hours in 2023</t>
  </si>
  <si>
    <t>Estimated Fee Relief Payment for the 2025 Calendar Year</t>
  </si>
  <si>
    <t>Eligible children enrolled for at least 600 hours in 2024</t>
  </si>
  <si>
    <t>*Additional funding that may apply for Higher Order Multiples is not included in the above and would be additional to this estimate.</t>
  </si>
  <si>
    <t>Please note:</t>
  </si>
  <si>
    <t>• The amounts generated by the planning tool are estimates only and are not a guarantee of funding.</t>
  </si>
  <si>
    <r>
      <t xml:space="preserve">• For any questions, please refer to the Help tab and the Start Strong for Community Preschools program guidelines in the first instance. If you require further support, please contact the department via email at </t>
    </r>
    <r>
      <rPr>
        <u/>
        <sz val="12"/>
        <color theme="8" tint="-0.249977111117893"/>
        <rFont val="Arial"/>
        <family val="2"/>
      </rPr>
      <t>ecec.funding@det.nsw.edu.au</t>
    </r>
    <r>
      <rPr>
        <sz val="12"/>
        <rFont val="Arial"/>
        <family val="2"/>
      </rPr>
      <t xml:space="preserve"> or call 1800 619 113.</t>
    </r>
  </si>
  <si>
    <t>E. Estimates of Program Payment including Service Safety Net and Fee Relief Payment</t>
  </si>
  <si>
    <r>
      <rPr>
        <sz val="12"/>
        <color theme="1"/>
        <rFont val="Arial"/>
        <family val="2"/>
      </rPr>
      <t xml:space="preserve">Click here to access the </t>
    </r>
    <r>
      <rPr>
        <u/>
        <sz val="12"/>
        <color theme="10"/>
        <rFont val="Arial"/>
        <family val="2"/>
      </rPr>
      <t>Start Strong for Community Preschools program guidelines.</t>
    </r>
  </si>
  <si>
    <t>Program Payment for 2025 Calendar Year including Service Safety Net</t>
  </si>
  <si>
    <t>Funding for children 3 years old and above who are eligible for equity loading</t>
  </si>
  <si>
    <t>Funding for children 4 years old and above who are not eligible for equity loading</t>
  </si>
  <si>
    <t>Funding for 3 year old children who are not eligible for equity loading</t>
  </si>
  <si>
    <t>English Language loading</t>
  </si>
  <si>
    <t>Service Safety Net 2025</t>
  </si>
  <si>
    <t>Estimated Fee Relief Payment for 2025 Calendar Year</t>
  </si>
  <si>
    <t>Please refer to the Start Strong for Community Preschools program guidelines for further information on eligibility for Service Safety net.</t>
  </si>
  <si>
    <t>Child Age Checker</t>
  </si>
  <si>
    <t>Please enter the date of birth (dd/mm/yyyy) and select the reference year to calculate a child's age.</t>
  </si>
  <si>
    <t>Date of Birth (dd/mm/yyyy)</t>
  </si>
  <si>
    <t>Age as at</t>
  </si>
  <si>
    <t>Age</t>
  </si>
  <si>
    <r>
      <t xml:space="preserve">Note: This is an age checker </t>
    </r>
    <r>
      <rPr>
        <b/>
        <u/>
        <sz val="10"/>
        <color rgb="FFFF0000"/>
        <rFont val="Arial"/>
        <family val="2"/>
      </rPr>
      <t>only</t>
    </r>
    <r>
      <rPr>
        <b/>
        <sz val="10"/>
        <color rgb="FFFF0000"/>
        <rFont val="Arial"/>
        <family val="2"/>
      </rPr>
      <t xml:space="preserve">, </t>
    </r>
    <r>
      <rPr>
        <sz val="10"/>
        <color rgb="FFFF0000"/>
        <rFont val="Arial"/>
        <family val="2"/>
      </rPr>
      <t>it does not provide you with information on eligibility for a Start Strong Program Payment and Fee Relief Payment.</t>
    </r>
  </si>
  <si>
    <t>To be eligible for Program Payment and Fee Relief Payment, a child will need to be:
• At least 3 years old on or before 31 July in that preschool year and not in compulsory schooling
• Attending an early childhood education program</t>
  </si>
  <si>
    <r>
      <rPr>
        <sz val="10"/>
        <color theme="1"/>
        <rFont val="Arial"/>
        <family val="2"/>
      </rPr>
      <t xml:space="preserve">• Refer to the </t>
    </r>
    <r>
      <rPr>
        <u/>
        <sz val="10"/>
        <color theme="10"/>
        <rFont val="Arial"/>
        <family val="2"/>
      </rPr>
      <t>Start Strong for Community Preschools program guidelines</t>
    </r>
    <r>
      <rPr>
        <sz val="10"/>
        <color theme="1"/>
        <rFont val="Arial"/>
        <family val="2"/>
      </rPr>
      <t xml:space="preserve"> on the department’s website for further information.</t>
    </r>
  </si>
  <si>
    <t>Funding Band</t>
  </si>
  <si>
    <t>2025 Funding rates</t>
  </si>
  <si>
    <t>Loadings (Extra per child)</t>
  </si>
  <si>
    <t>Funding Calculation</t>
  </si>
  <si>
    <t>Non-equity three year old funding proportion</t>
  </si>
  <si>
    <t>CPS Fee Relief Base Rate</t>
  </si>
  <si>
    <t>List of Values</t>
  </si>
  <si>
    <t>Base rate</t>
  </si>
  <si>
    <t>ATSI</t>
  </si>
  <si>
    <t>Low Income</t>
  </si>
  <si>
    <t>Disabilities</t>
  </si>
  <si>
    <t>Service loading</t>
  </si>
  <si>
    <t>Community Preschool Fee Relief Funding</t>
  </si>
  <si>
    <t>Enrolments</t>
  </si>
  <si>
    <t>Licensed Capacity</t>
  </si>
  <si>
    <t>Fees</t>
  </si>
  <si>
    <t>Reference year for Age check</t>
  </si>
  <si>
    <t>Safety Net Funding</t>
  </si>
  <si>
    <t>per child</t>
  </si>
  <si>
    <t>Fee Relief</t>
  </si>
  <si>
    <t>Please select reference year</t>
  </si>
  <si>
    <t>Please check against the total enrolments for all equity children. The number of equity children enrolled with a disability is more than the total number of enrolments for all equity children.</t>
  </si>
  <si>
    <t>Select SEIFA Band/Decile here</t>
  </si>
  <si>
    <t>Remote or Very Remote Australia</t>
  </si>
  <si>
    <t>Please check against the total enrolments for all 3 year old children (equity and non-equity). The number of 3 year old children requiring English Language Assistance cannot be more than the total enrolments for all 3 year old children.</t>
  </si>
  <si>
    <t>Outer Regional Australia</t>
  </si>
  <si>
    <t>Please check against the total enrolments for all 4 year old and above children (equity and non-equity). The number of 4 year old and above children requiring English Language Assistance cannot be more than the total enrolments for all 4 year old and above children.</t>
  </si>
  <si>
    <t>Inner Regional Australia</t>
  </si>
  <si>
    <t>2022 (and ongoing)</t>
  </si>
  <si>
    <t>Major Cities Australia</t>
  </si>
  <si>
    <t>None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</si>
</sst>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6" formatCode="&quot;$&quot;#,##0;[Red]\-&quot;$&quot;#,##0"/>
    <numFmt numFmtId="8" formatCode="&quot;$&quot;#,##0.00;[Red]\-&quot;$&quot;#,##0.00"/>
    <numFmt numFmtId="44" formatCode="_-&quot;$&quot;* #,##0.00_-;\-&quot;$&quot;* #,##0.00_-;_-&quot;$&quot;* &quot;-&quot;??_-;_-@_-"/>
    <numFmt numFmtId="43" formatCode="_-* #,##0.00_-;\-* #,##0.00_-;_-* &quot;-&quot;??_-;_-@_-"/>
    <numFmt numFmtId="164" formatCode="&quot;$&quot;#,##0"/>
    <numFmt numFmtId="165" formatCode="d\ mmm\ yy"/>
    <numFmt numFmtId="166" formatCode="_(\ #,##0.0_);_(\ \(#,##0.0\);_(* &quot;-&quot;??_);_(@_)"/>
    <numFmt numFmtId="167" formatCode="#,##0.0%;\(#,##0.0\)%"/>
    <numFmt numFmtId="168" formatCode="&quot;$&quot;#,##0.0"/>
    <numFmt numFmtId="169" formatCode="&quot;$&quot;#,##0.00"/>
  </numFmts>
  <fonts count="89" x14ac:knownFonts="1">
    <font>
      <sz val="11"/>
      <color theme="1"/>
      <name val="Calibri"/>
      <family val="2"/>
      <scheme val="minor"/>
    </font>
    <font>
      <sz val="10"/>
      <color theme="1"/>
      <name val="Arial"/>
      <family val="2"/>
    </font>
    <font>
      <sz val="10"/>
      <name val="Arial"/>
      <family val="2"/>
    </font>
    <font>
      <b/>
      <sz val="20"/>
      <color theme="3" tint="0.39997558519241921"/>
      <name val="Arial"/>
      <family val="2"/>
    </font>
    <font>
      <b/>
      <sz val="18"/>
      <color theme="3" tint="0.39997558519241921"/>
      <name val="Arial"/>
      <family val="2"/>
    </font>
    <font>
      <b/>
      <sz val="10"/>
      <color theme="1"/>
      <name val="Arial"/>
      <family val="2"/>
    </font>
    <font>
      <b/>
      <sz val="12"/>
      <color theme="3" tint="0.39997558519241921"/>
      <name val="Arial"/>
      <family val="2"/>
    </font>
    <font>
      <b/>
      <sz val="10"/>
      <color rgb="FFFF0000"/>
      <name val="Arial"/>
      <family val="2"/>
    </font>
    <font>
      <b/>
      <sz val="10"/>
      <name val="Arial"/>
      <family val="2"/>
    </font>
    <font>
      <b/>
      <sz val="14"/>
      <name val="Arial"/>
      <family val="2"/>
    </font>
    <font>
      <b/>
      <sz val="12"/>
      <color theme="1"/>
      <name val="Arial"/>
      <family val="2"/>
    </font>
    <font>
      <b/>
      <sz val="12"/>
      <name val="Arial"/>
      <family val="2"/>
    </font>
    <font>
      <sz val="12"/>
      <name val="Arial"/>
      <family val="2"/>
    </font>
    <font>
      <sz val="11"/>
      <color theme="1"/>
      <name val="Calibri"/>
      <family val="2"/>
      <scheme val="minor"/>
    </font>
    <font>
      <sz val="11"/>
      <color indexed="8"/>
      <name val="Calibri"/>
      <family val="2"/>
    </font>
    <font>
      <sz val="11"/>
      <color indexed="9"/>
      <name val="Calibri"/>
      <family val="2"/>
    </font>
    <font>
      <sz val="10"/>
      <color theme="0"/>
      <name val="Calibri"/>
      <family val="2"/>
      <scheme val="minor"/>
    </font>
    <font>
      <sz val="11"/>
      <color indexed="20"/>
      <name val="Calibri"/>
      <family val="2"/>
    </font>
    <font>
      <sz val="8"/>
      <color indexed="8"/>
      <name val="Arial"/>
      <family val="2"/>
    </font>
    <font>
      <b/>
      <sz val="11"/>
      <color indexed="52"/>
      <name val="Calibri"/>
      <family val="2"/>
    </font>
    <font>
      <b/>
      <sz val="11"/>
      <color indexed="9"/>
      <name val="Calibri"/>
      <family val="2"/>
    </font>
    <font>
      <sz val="10"/>
      <name val="MS Sans Serif"/>
      <family val="2"/>
    </font>
    <font>
      <i/>
      <sz val="11"/>
      <color indexed="23"/>
      <name val="Calibri"/>
      <family val="2"/>
    </font>
    <font>
      <sz val="8"/>
      <color indexed="12"/>
      <name val="Arial"/>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u/>
      <sz val="10"/>
      <color indexed="12"/>
      <name val="Arial"/>
      <family val="2"/>
    </font>
    <font>
      <sz val="11"/>
      <color indexed="62"/>
      <name val="Calibri"/>
      <family val="2"/>
    </font>
    <font>
      <sz val="11"/>
      <color indexed="52"/>
      <name val="Calibri"/>
      <family val="2"/>
    </font>
    <font>
      <sz val="11"/>
      <color indexed="60"/>
      <name val="Calibri"/>
      <family val="2"/>
    </font>
    <font>
      <sz val="10"/>
      <color theme="1"/>
      <name val="Calibri"/>
      <family val="2"/>
      <scheme val="minor"/>
    </font>
    <font>
      <sz val="8"/>
      <name val="Arial"/>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2"/>
      <color theme="1"/>
      <name val="Arial"/>
      <family val="2"/>
    </font>
    <font>
      <b/>
      <sz val="13"/>
      <color rgb="FFC00000"/>
      <name val="Arial"/>
      <family val="2"/>
    </font>
    <font>
      <b/>
      <sz val="12"/>
      <color rgb="FF0070C0"/>
      <name val="Arial"/>
      <family val="2"/>
    </font>
    <font>
      <b/>
      <sz val="13"/>
      <color theme="1"/>
      <name val="Arial"/>
      <family val="2"/>
    </font>
    <font>
      <i/>
      <sz val="12"/>
      <color theme="1"/>
      <name val="Arial"/>
      <family val="2"/>
    </font>
    <font>
      <b/>
      <i/>
      <sz val="11"/>
      <color theme="4"/>
      <name val="Calibri"/>
      <family val="2"/>
      <scheme val="minor"/>
    </font>
    <font>
      <b/>
      <sz val="11"/>
      <color theme="4"/>
      <name val="Calibri"/>
      <family val="2"/>
      <scheme val="minor"/>
    </font>
    <font>
      <sz val="11"/>
      <name val="Calibri"/>
      <family val="2"/>
      <scheme val="minor"/>
    </font>
    <font>
      <b/>
      <sz val="16"/>
      <color theme="1"/>
      <name val="Arial"/>
      <family val="2"/>
    </font>
    <font>
      <b/>
      <sz val="11"/>
      <color theme="1"/>
      <name val="Calibri"/>
      <family val="2"/>
      <scheme val="minor"/>
    </font>
    <font>
      <b/>
      <sz val="20"/>
      <color rgb="FF538DD5"/>
      <name val="Arial"/>
      <family val="2"/>
    </font>
    <font>
      <sz val="10"/>
      <color rgb="FFFF0000"/>
      <name val="Arial"/>
      <family val="2"/>
    </font>
    <font>
      <vertAlign val="superscript"/>
      <sz val="10"/>
      <name val="Arial"/>
      <family val="2"/>
    </font>
    <font>
      <sz val="11"/>
      <name val="Arial"/>
      <family val="2"/>
    </font>
    <font>
      <sz val="9"/>
      <color theme="1"/>
      <name val="Arial"/>
      <family val="2"/>
    </font>
    <font>
      <sz val="9"/>
      <name val="Arial"/>
      <family val="2"/>
    </font>
    <font>
      <i/>
      <sz val="11"/>
      <color rgb="FFFF0000"/>
      <name val="Arial"/>
      <family val="2"/>
    </font>
    <font>
      <sz val="12"/>
      <color rgb="FFFF0000"/>
      <name val="Arial"/>
      <family val="2"/>
    </font>
    <font>
      <sz val="13"/>
      <color theme="1"/>
      <name val="Arial"/>
      <family val="2"/>
    </font>
    <font>
      <b/>
      <sz val="13"/>
      <color theme="0"/>
      <name val="Arial"/>
      <family val="2"/>
    </font>
    <font>
      <sz val="10"/>
      <color theme="0"/>
      <name val="Arial"/>
      <family val="2"/>
    </font>
    <font>
      <b/>
      <sz val="10"/>
      <color theme="0"/>
      <name val="Arial"/>
      <family val="2"/>
    </font>
    <font>
      <i/>
      <sz val="11"/>
      <color theme="0"/>
      <name val="Arial"/>
      <family val="2"/>
    </font>
    <font>
      <b/>
      <i/>
      <sz val="12"/>
      <name val="Arial"/>
      <family val="2"/>
    </font>
    <font>
      <sz val="11"/>
      <color rgb="FFFF0000"/>
      <name val="Calibri"/>
      <family val="2"/>
      <scheme val="minor"/>
    </font>
    <font>
      <b/>
      <u/>
      <sz val="10"/>
      <color rgb="FFFF0000"/>
      <name val="Arial"/>
      <family val="2"/>
    </font>
    <font>
      <sz val="11"/>
      <color rgb="FFFF0000"/>
      <name val="Arial"/>
      <family val="2"/>
    </font>
    <font>
      <sz val="8"/>
      <color theme="8"/>
      <name val="Arial"/>
      <family val="2"/>
    </font>
    <font>
      <sz val="12"/>
      <color theme="7" tint="-0.249977111117893"/>
      <name val="Arial"/>
      <family val="2"/>
    </font>
    <font>
      <u/>
      <sz val="11"/>
      <color theme="10"/>
      <name val="Calibri"/>
      <family val="2"/>
      <scheme val="minor"/>
    </font>
    <font>
      <b/>
      <sz val="20"/>
      <color theme="4"/>
      <name val="Arial"/>
      <family val="2"/>
    </font>
    <font>
      <b/>
      <u/>
      <sz val="14"/>
      <color theme="4"/>
      <name val="Arial"/>
      <family val="2"/>
    </font>
    <font>
      <b/>
      <u/>
      <sz val="12"/>
      <color theme="4"/>
      <name val="Arial"/>
      <family val="2"/>
    </font>
    <font>
      <b/>
      <sz val="20"/>
      <color theme="8" tint="-0.249977111117893"/>
      <name val="Arial"/>
      <family val="2"/>
    </font>
    <font>
      <b/>
      <sz val="12"/>
      <color theme="8" tint="-0.249977111117893"/>
      <name val="Arial"/>
      <family val="2"/>
    </font>
    <font>
      <u/>
      <sz val="12"/>
      <color theme="8" tint="-0.249977111117893"/>
      <name val="Arial"/>
      <family val="2"/>
    </font>
    <font>
      <b/>
      <u/>
      <sz val="14"/>
      <color theme="8" tint="-0.249977111117893"/>
      <name val="Arial"/>
      <family val="2"/>
    </font>
    <font>
      <b/>
      <u/>
      <sz val="12"/>
      <color theme="8" tint="-0.249977111117893"/>
      <name val="Arial"/>
      <family val="2"/>
    </font>
    <font>
      <b/>
      <sz val="13"/>
      <color rgb="FFFF0000"/>
      <name val="Arial"/>
      <family val="2"/>
    </font>
    <font>
      <sz val="11"/>
      <color theme="1"/>
      <name val="Arial"/>
      <family val="2"/>
    </font>
    <font>
      <sz val="10"/>
      <color rgb="FF041E42"/>
      <name val="Arial"/>
      <family val="2"/>
    </font>
    <font>
      <sz val="8"/>
      <color theme="1"/>
      <name val="Public Sans Light"/>
    </font>
    <font>
      <u/>
      <sz val="10"/>
      <color theme="10"/>
      <name val="Arial"/>
      <family val="2"/>
    </font>
    <font>
      <u/>
      <sz val="11"/>
      <color theme="10"/>
      <name val="Arial"/>
      <family val="2"/>
    </font>
    <font>
      <sz val="9"/>
      <color theme="5" tint="-0.249977111117893"/>
      <name val="Arial"/>
      <family val="2"/>
    </font>
    <font>
      <vertAlign val="superscript"/>
      <sz val="10"/>
      <color theme="1"/>
      <name val="Arial"/>
      <family val="2"/>
    </font>
    <font>
      <vertAlign val="superscript"/>
      <sz val="9"/>
      <color theme="1"/>
      <name val="Arial"/>
      <family val="2"/>
    </font>
    <font>
      <sz val="10"/>
      <color theme="5" tint="-0.249977111117893"/>
      <name val="Arial"/>
      <family val="2"/>
    </font>
    <font>
      <b/>
      <sz val="9"/>
      <color rgb="FFC00000"/>
      <name val="Arial"/>
      <family val="2"/>
    </font>
    <font>
      <sz val="11"/>
      <color rgb="FFC00000"/>
      <name val="Calibri"/>
      <family val="2"/>
      <scheme val="minor"/>
    </font>
    <font>
      <u/>
      <sz val="12"/>
      <color theme="10"/>
      <name val="Arial"/>
      <family val="2"/>
    </font>
  </fonts>
  <fills count="36">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43"/>
        <bgColor indexed="64"/>
      </patternFill>
    </fill>
    <fill>
      <patternFill patternType="solid">
        <fgColor indexed="55"/>
      </patternFill>
    </fill>
    <fill>
      <patternFill patternType="solid">
        <fgColor indexed="44"/>
        <bgColor indexed="64"/>
      </patternFill>
    </fill>
    <fill>
      <patternFill patternType="solid">
        <fgColor indexed="20"/>
        <bgColor indexed="64"/>
      </patternFill>
    </fill>
    <fill>
      <patternFill patternType="solid">
        <fgColor indexed="22"/>
        <bgColor indexed="22"/>
      </patternFill>
    </fill>
    <fill>
      <patternFill patternType="solid">
        <fgColor indexed="43"/>
      </patternFill>
    </fill>
    <fill>
      <patternFill patternType="solid">
        <fgColor indexed="26"/>
      </patternFill>
    </fill>
    <fill>
      <patternFill patternType="solid">
        <fgColor theme="7" tint="0.79998168889431442"/>
        <bgColor indexed="64"/>
      </patternFill>
    </fill>
    <fill>
      <patternFill patternType="solid">
        <fgColor rgb="FFFFDDD5"/>
        <bgColor indexed="64"/>
      </patternFill>
    </fill>
    <fill>
      <patternFill patternType="solid">
        <fgColor theme="4" tint="0.79998168889431442"/>
        <bgColor indexed="64"/>
      </patternFill>
    </fill>
    <fill>
      <patternFill patternType="solid">
        <fgColor theme="7" tint="0.59999389629810485"/>
        <bgColor indexed="64"/>
      </patternFill>
    </fill>
    <fill>
      <patternFill patternType="solid">
        <fgColor rgb="FFFFFFFF"/>
        <bgColor indexed="64"/>
      </patternFill>
    </fill>
  </fills>
  <borders count="50">
    <border>
      <left/>
      <right/>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thin">
        <color indexed="55"/>
      </left>
      <right style="thin">
        <color indexed="55"/>
      </right>
      <top style="thin">
        <color indexed="55"/>
      </top>
      <bottom style="thin">
        <color indexed="55"/>
      </bottom>
      <diagonal/>
    </border>
    <border>
      <left/>
      <right/>
      <top/>
      <bottom style="thick">
        <color indexed="62"/>
      </bottom>
      <diagonal/>
    </border>
    <border>
      <left/>
      <right/>
      <top/>
      <bottom style="thick">
        <color indexed="22"/>
      </bottom>
      <diagonal/>
    </border>
    <border>
      <left/>
      <right/>
      <top/>
      <bottom style="medium">
        <color indexed="30"/>
      </bottom>
      <diagonal/>
    </border>
    <border>
      <left style="medium">
        <color indexed="22"/>
      </left>
      <right style="medium">
        <color indexed="22"/>
      </right>
      <top style="medium">
        <color indexed="22"/>
      </top>
      <bottom style="medium">
        <color indexed="22"/>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theme="7"/>
      </left>
      <right style="medium">
        <color theme="7"/>
      </right>
      <top style="medium">
        <color theme="7"/>
      </top>
      <bottom style="medium">
        <color theme="7"/>
      </bottom>
      <diagonal/>
    </border>
    <border>
      <left style="medium">
        <color theme="7"/>
      </left>
      <right style="thin">
        <color indexed="64"/>
      </right>
      <top/>
      <bottom style="medium">
        <color theme="7"/>
      </bottom>
      <diagonal/>
    </border>
    <border>
      <left style="thin">
        <color indexed="64"/>
      </left>
      <right style="thin">
        <color indexed="64"/>
      </right>
      <top/>
      <bottom style="medium">
        <color theme="7"/>
      </bottom>
      <diagonal/>
    </border>
    <border>
      <left style="thin">
        <color indexed="64"/>
      </left>
      <right style="medium">
        <color theme="7"/>
      </right>
      <top/>
      <bottom style="medium">
        <color theme="7"/>
      </bottom>
      <diagonal/>
    </border>
    <border>
      <left style="medium">
        <color theme="7"/>
      </left>
      <right style="thin">
        <color indexed="64"/>
      </right>
      <top style="medium">
        <color theme="7"/>
      </top>
      <bottom style="medium">
        <color theme="7"/>
      </bottom>
      <diagonal/>
    </border>
    <border>
      <left style="thin">
        <color indexed="64"/>
      </left>
      <right style="thin">
        <color indexed="64"/>
      </right>
      <top style="medium">
        <color theme="7"/>
      </top>
      <bottom style="medium">
        <color theme="7"/>
      </bottom>
      <diagonal/>
    </border>
    <border>
      <left style="thin">
        <color indexed="64"/>
      </left>
      <right style="medium">
        <color theme="7"/>
      </right>
      <top style="medium">
        <color theme="7"/>
      </top>
      <bottom style="medium">
        <color theme="7"/>
      </bottom>
      <diagonal/>
    </border>
    <border>
      <left style="medium">
        <color theme="7"/>
      </left>
      <right/>
      <top style="medium">
        <color theme="7"/>
      </top>
      <bottom style="medium">
        <color theme="7"/>
      </bottom>
      <diagonal/>
    </border>
    <border>
      <left/>
      <right style="medium">
        <color theme="7"/>
      </right>
      <top style="medium">
        <color theme="7"/>
      </top>
      <bottom style="medium">
        <color theme="7"/>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medium">
        <color rgb="FFCE0037"/>
      </bottom>
      <diagonal/>
    </border>
    <border>
      <left/>
      <right/>
      <top style="thin">
        <color indexed="64"/>
      </top>
      <bottom style="medium">
        <color rgb="FFCE0037"/>
      </bottom>
      <diagonal/>
    </border>
    <border>
      <left/>
      <right style="thin">
        <color indexed="64"/>
      </right>
      <top style="thin">
        <color indexed="64"/>
      </top>
      <bottom style="medium">
        <color rgb="FFCE0037"/>
      </bottom>
      <diagonal/>
    </border>
    <border>
      <left style="medium">
        <color indexed="64"/>
      </left>
      <right style="medium">
        <color indexed="64"/>
      </right>
      <top/>
      <bottom style="medium">
        <color rgb="FF666666"/>
      </bottom>
      <diagonal/>
    </border>
    <border>
      <left/>
      <right style="medium">
        <color indexed="64"/>
      </right>
      <top/>
      <bottom style="medium">
        <color rgb="FF666666"/>
      </bottom>
      <diagonal/>
    </border>
    <border>
      <left style="thin">
        <color indexed="64"/>
      </left>
      <right style="medium">
        <color theme="7"/>
      </right>
      <top style="thin">
        <color indexed="64"/>
      </top>
      <bottom style="thin">
        <color indexed="64"/>
      </bottom>
      <diagonal/>
    </border>
    <border>
      <left/>
      <right style="thin">
        <color indexed="64"/>
      </right>
      <top style="thin">
        <color indexed="64"/>
      </top>
      <bottom/>
      <diagonal/>
    </border>
    <border>
      <left style="thin">
        <color auto="1"/>
      </left>
      <right style="thin">
        <color auto="1"/>
      </right>
      <top style="thin">
        <color auto="1"/>
      </top>
      <bottom/>
      <diagonal/>
    </border>
  </borders>
  <cellStyleXfs count="186">
    <xf numFmtId="0" fontId="0" fillId="0" borderId="0"/>
    <xf numFmtId="0" fontId="2" fillId="0" borderId="0"/>
    <xf numFmtId="44" fontId="13" fillId="0" borderId="0" applyFont="0" applyFill="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12" borderId="0" applyNumberFormat="0" applyBorder="0" applyAlignment="0" applyProtection="0"/>
    <xf numFmtId="0" fontId="14" fillId="13" borderId="0" applyNumberFormat="0" applyBorder="0" applyAlignment="0" applyProtection="0"/>
    <xf numFmtId="0" fontId="14" fillId="8" borderId="0" applyNumberFormat="0" applyBorder="0" applyAlignment="0" applyProtection="0"/>
    <xf numFmtId="0" fontId="14" fillId="11" borderId="0" applyNumberFormat="0" applyBorder="0" applyAlignment="0" applyProtection="0"/>
    <xf numFmtId="0" fontId="14" fillId="14" borderId="0" applyNumberFormat="0" applyBorder="0" applyAlignment="0" applyProtection="0"/>
    <xf numFmtId="0" fontId="15" fillId="15" borderId="0" applyNumberFormat="0" applyBorder="0" applyAlignment="0" applyProtection="0"/>
    <xf numFmtId="0" fontId="15" fillId="12" borderId="0" applyNumberFormat="0" applyBorder="0" applyAlignment="0" applyProtection="0"/>
    <xf numFmtId="0" fontId="15" fillId="13"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9" borderId="0" applyNumberFormat="0" applyBorder="0" applyAlignment="0" applyProtection="0"/>
    <xf numFmtId="0" fontId="16" fillId="4" borderId="0" applyNumberFormat="0" applyBorder="0" applyAlignment="0" applyProtection="0"/>
    <xf numFmtId="0" fontId="15" fillId="20" borderId="0" applyNumberFormat="0" applyBorder="0" applyAlignment="0" applyProtection="0"/>
    <xf numFmtId="0" fontId="15" fillId="21"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22" borderId="0" applyNumberFormat="0" applyBorder="0" applyAlignment="0" applyProtection="0"/>
    <xf numFmtId="0" fontId="17" fillId="6" borderId="0" applyNumberFormat="0" applyBorder="0" applyAlignment="0" applyProtection="0"/>
    <xf numFmtId="165" fontId="18" fillId="0" borderId="0">
      <alignment horizontal="right" vertical="center"/>
    </xf>
    <xf numFmtId="0" fontId="19" fillId="23" borderId="10" applyNumberFormat="0" applyAlignment="0" applyProtection="0"/>
    <xf numFmtId="0" fontId="19" fillId="23" borderId="10" applyNumberFormat="0" applyAlignment="0" applyProtection="0"/>
    <xf numFmtId="0" fontId="19" fillId="23" borderId="10" applyNumberFormat="0" applyAlignment="0" applyProtection="0"/>
    <xf numFmtId="0" fontId="19" fillId="23" borderId="10" applyNumberFormat="0" applyAlignment="0" applyProtection="0"/>
    <xf numFmtId="0" fontId="2" fillId="24" borderId="0">
      <protection locked="0"/>
    </xf>
    <xf numFmtId="0" fontId="20" fillId="25" borderId="11" applyNumberFormat="0" applyAlignment="0" applyProtection="0"/>
    <xf numFmtId="0" fontId="2" fillId="26" borderId="9">
      <alignment horizontal="center" vertical="center"/>
      <protection locked="0"/>
    </xf>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166" fontId="18" fillId="0" borderId="0" applyProtection="0">
      <alignment horizontal="right" vertical="center"/>
    </xf>
    <xf numFmtId="43" fontId="13"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13" fillId="0" borderId="0" applyFont="0" applyFill="0" applyBorder="0" applyAlignment="0" applyProtection="0"/>
    <xf numFmtId="0" fontId="22" fillId="0" borderId="0" applyNumberFormat="0" applyFill="0" applyBorder="0" applyAlignment="0" applyProtection="0"/>
    <xf numFmtId="0" fontId="2" fillId="27" borderId="0">
      <protection locked="0"/>
    </xf>
    <xf numFmtId="0" fontId="8" fillId="26" borderId="0">
      <alignment vertical="center"/>
      <protection locked="0"/>
    </xf>
    <xf numFmtId="0" fontId="8" fillId="0" borderId="0">
      <protection locked="0"/>
    </xf>
    <xf numFmtId="166" fontId="23" fillId="0" borderId="12" applyNumberFormat="0">
      <alignment horizontal="right" vertical="center"/>
      <protection locked="0"/>
    </xf>
    <xf numFmtId="0" fontId="24" fillId="7" borderId="0" applyNumberFormat="0" applyBorder="0" applyAlignment="0" applyProtection="0"/>
    <xf numFmtId="0" fontId="9" fillId="0" borderId="0">
      <protection locked="0"/>
    </xf>
    <xf numFmtId="0" fontId="25" fillId="0" borderId="13" applyNumberFormat="0" applyFill="0" applyAlignment="0" applyProtection="0"/>
    <xf numFmtId="0" fontId="26" fillId="0" borderId="14" applyNumberFormat="0" applyFill="0" applyAlignment="0" applyProtection="0"/>
    <xf numFmtId="0" fontId="27" fillId="0" borderId="15" applyNumberFormat="0" applyFill="0" applyAlignment="0" applyProtection="0"/>
    <xf numFmtId="0" fontId="27" fillId="0" borderId="0" applyNumberFormat="0" applyFill="0" applyBorder="0" applyAlignment="0" applyProtection="0"/>
    <xf numFmtId="0" fontId="28" fillId="0" borderId="0" applyNumberFormat="0" applyFill="0" applyBorder="0" applyAlignment="0" applyProtection="0">
      <alignment vertical="top"/>
      <protection locked="0"/>
    </xf>
    <xf numFmtId="0" fontId="2" fillId="24" borderId="0">
      <protection locked="0"/>
    </xf>
    <xf numFmtId="166" fontId="23" fillId="28" borderId="16" applyBorder="0">
      <alignment horizontal="left" vertical="center" wrapText="1" indent="1"/>
    </xf>
    <xf numFmtId="0" fontId="29" fillId="10" borderId="10" applyNumberFormat="0" applyAlignment="0" applyProtection="0"/>
    <xf numFmtId="0" fontId="29" fillId="10" borderId="10" applyNumberFormat="0" applyAlignment="0" applyProtection="0"/>
    <xf numFmtId="0" fontId="29" fillId="10" borderId="10" applyNumberFormat="0" applyAlignment="0" applyProtection="0"/>
    <xf numFmtId="0" fontId="29" fillId="10" borderId="10" applyNumberFormat="0" applyAlignment="0" applyProtection="0"/>
    <xf numFmtId="0" fontId="30" fillId="0" borderId="17" applyNumberFormat="0" applyFill="0" applyAlignment="0" applyProtection="0"/>
    <xf numFmtId="0" fontId="31" fillId="29" borderId="0" applyNumberFormat="0" applyBorder="0" applyAlignment="0" applyProtection="0"/>
    <xf numFmtId="0" fontId="13" fillId="0" borderId="0"/>
    <xf numFmtId="0" fontId="2" fillId="0" borderId="0"/>
    <xf numFmtId="0" fontId="2" fillId="0" borderId="0"/>
    <xf numFmtId="0" fontId="2" fillId="0" borderId="0"/>
    <xf numFmtId="0" fontId="2" fillId="0" borderId="0"/>
    <xf numFmtId="0" fontId="2" fillId="0" borderId="0">
      <protection locked="0"/>
    </xf>
    <xf numFmtId="0" fontId="2" fillId="0" borderId="0"/>
    <xf numFmtId="0" fontId="2" fillId="0" borderId="0"/>
    <xf numFmtId="0" fontId="2" fillId="0" borderId="0"/>
    <xf numFmtId="0" fontId="2" fillId="0" borderId="0"/>
    <xf numFmtId="0" fontId="13" fillId="0" borderId="0"/>
    <xf numFmtId="0" fontId="2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1" fillId="0" borderId="0"/>
    <xf numFmtId="0" fontId="2" fillId="0" borderId="0"/>
    <xf numFmtId="0" fontId="32" fillId="0" borderId="0"/>
    <xf numFmtId="0" fontId="1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1" fillId="0" borderId="0"/>
    <xf numFmtId="0" fontId="2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1" fillId="0" borderId="0"/>
    <xf numFmtId="0" fontId="2" fillId="0" borderId="0"/>
    <xf numFmtId="0" fontId="2" fillId="0" borderId="0"/>
    <xf numFmtId="0" fontId="21" fillId="0" borderId="0"/>
    <xf numFmtId="0" fontId="21" fillId="0" borderId="0"/>
    <xf numFmtId="0" fontId="2" fillId="0" borderId="0"/>
    <xf numFmtId="0" fontId="2" fillId="0" borderId="0"/>
    <xf numFmtId="0" fontId="33" fillId="0" borderId="0"/>
    <xf numFmtId="0" fontId="14" fillId="0" borderId="0"/>
    <xf numFmtId="0" fontId="14" fillId="0" borderId="0"/>
    <xf numFmtId="0" fontId="14" fillId="0" borderId="0"/>
    <xf numFmtId="0" fontId="14" fillId="0" borderId="0"/>
    <xf numFmtId="0" fontId="13" fillId="0" borderId="0"/>
    <xf numFmtId="0" fontId="18" fillId="0" borderId="0">
      <alignment horizontal="left" vertical="center" indent="1"/>
    </xf>
    <xf numFmtId="0" fontId="2" fillId="0" borderId="0"/>
    <xf numFmtId="0" fontId="2" fillId="30" borderId="18" applyNumberFormat="0" applyFont="0" applyAlignment="0" applyProtection="0"/>
    <xf numFmtId="0" fontId="2" fillId="30" borderId="18" applyNumberFormat="0" applyFont="0" applyAlignment="0" applyProtection="0"/>
    <xf numFmtId="0" fontId="2" fillId="30" borderId="18" applyNumberFormat="0" applyFont="0" applyAlignment="0" applyProtection="0"/>
    <xf numFmtId="0" fontId="2" fillId="30" borderId="18" applyNumberFormat="0" applyFont="0" applyAlignment="0" applyProtection="0"/>
    <xf numFmtId="0" fontId="34" fillId="23" borderId="19" applyNumberFormat="0" applyAlignment="0" applyProtection="0"/>
    <xf numFmtId="0" fontId="34" fillId="23" borderId="19" applyNumberFormat="0" applyAlignment="0" applyProtection="0"/>
    <xf numFmtId="0" fontId="34" fillId="23" borderId="19" applyNumberFormat="0" applyAlignment="0" applyProtection="0"/>
    <xf numFmtId="0" fontId="34" fillId="23" borderId="19" applyNumberFormat="0" applyAlignment="0" applyProtection="0"/>
    <xf numFmtId="9" fontId="21" fillId="0" borderId="0" applyFont="0" applyFill="0" applyBorder="0" applyAlignment="0" applyProtection="0"/>
    <xf numFmtId="9" fontId="21" fillId="0" borderId="0" applyFont="0" applyFill="0" applyBorder="0" applyAlignment="0" applyProtection="0"/>
    <xf numFmtId="9" fontId="13" fillId="0" borderId="0" applyFont="0" applyFill="0" applyBorder="0" applyAlignment="0" applyProtection="0"/>
    <xf numFmtId="167" fontId="18" fillId="0" borderId="0" applyBorder="0" applyProtection="0">
      <alignment horizontal="right" vertical="center"/>
    </xf>
    <xf numFmtId="0" fontId="2" fillId="26" borderId="8">
      <alignment vertical="center"/>
      <protection locked="0"/>
    </xf>
    <xf numFmtId="0" fontId="11" fillId="0" borderId="0">
      <protection locked="0"/>
    </xf>
    <xf numFmtId="0" fontId="35" fillId="0" borderId="0" applyNumberFormat="0" applyFill="0" applyBorder="0" applyAlignment="0" applyProtection="0"/>
    <xf numFmtId="0" fontId="36" fillId="0" borderId="20" applyNumberFormat="0" applyFill="0" applyAlignment="0" applyProtection="0"/>
    <xf numFmtId="0" fontId="36" fillId="0" borderId="20" applyNumberFormat="0" applyFill="0" applyAlignment="0" applyProtection="0"/>
    <xf numFmtId="0" fontId="36" fillId="0" borderId="20" applyNumberFormat="0" applyFill="0" applyAlignment="0" applyProtection="0"/>
    <xf numFmtId="0" fontId="36" fillId="0" borderId="20" applyNumberFormat="0" applyFill="0" applyAlignment="0" applyProtection="0"/>
    <xf numFmtId="0" fontId="37" fillId="0" borderId="0" applyNumberFormat="0" applyFill="0" applyBorder="0" applyAlignment="0" applyProtection="0"/>
    <xf numFmtId="43" fontId="13" fillId="0" borderId="0" applyFont="0" applyFill="0" applyBorder="0" applyAlignment="0" applyProtection="0"/>
    <xf numFmtId="0" fontId="19" fillId="23" borderId="22" applyNumberFormat="0" applyAlignment="0" applyProtection="0"/>
    <xf numFmtId="0" fontId="19" fillId="23" borderId="22" applyNumberFormat="0" applyAlignment="0" applyProtection="0"/>
    <xf numFmtId="0" fontId="19" fillId="23" borderId="22" applyNumberFormat="0" applyAlignment="0" applyProtection="0"/>
    <xf numFmtId="0" fontId="19" fillId="23" borderId="22" applyNumberFormat="0" applyAlignment="0" applyProtection="0"/>
    <xf numFmtId="0" fontId="29" fillId="10" borderId="22" applyNumberFormat="0" applyAlignment="0" applyProtection="0"/>
    <xf numFmtId="0" fontId="29" fillId="10" borderId="22" applyNumberFormat="0" applyAlignment="0" applyProtection="0"/>
    <xf numFmtId="0" fontId="29" fillId="10" borderId="22" applyNumberFormat="0" applyAlignment="0" applyProtection="0"/>
    <xf numFmtId="0" fontId="29" fillId="10" borderId="22" applyNumberFormat="0" applyAlignment="0" applyProtection="0"/>
    <xf numFmtId="0" fontId="2" fillId="30" borderId="23" applyNumberFormat="0" applyFont="0" applyAlignment="0" applyProtection="0"/>
    <xf numFmtId="0" fontId="2" fillId="30" borderId="23" applyNumberFormat="0" applyFont="0" applyAlignment="0" applyProtection="0"/>
    <xf numFmtId="0" fontId="2" fillId="30" borderId="23" applyNumberFormat="0" applyFont="0" applyAlignment="0" applyProtection="0"/>
    <xf numFmtId="0" fontId="2" fillId="30" borderId="23" applyNumberFormat="0" applyFont="0" applyAlignment="0" applyProtection="0"/>
    <xf numFmtId="0" fontId="34" fillId="23" borderId="24" applyNumberFormat="0" applyAlignment="0" applyProtection="0"/>
    <xf numFmtId="0" fontId="34" fillId="23" borderId="24" applyNumberFormat="0" applyAlignment="0" applyProtection="0"/>
    <xf numFmtId="0" fontId="34" fillId="23" borderId="24" applyNumberFormat="0" applyAlignment="0" applyProtection="0"/>
    <xf numFmtId="0" fontId="34" fillId="23" borderId="24" applyNumberFormat="0" applyAlignment="0" applyProtection="0"/>
    <xf numFmtId="0" fontId="2" fillId="26" borderId="21">
      <alignment vertical="center"/>
      <protection locked="0"/>
    </xf>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44" fontId="13" fillId="0" borderId="0" applyFont="0" applyFill="0" applyBorder="0" applyAlignment="0" applyProtection="0"/>
    <xf numFmtId="9" fontId="13" fillId="0" borderId="0" applyFont="0" applyFill="0" applyBorder="0" applyAlignment="0" applyProtection="0"/>
    <xf numFmtId="44" fontId="13" fillId="0" borderId="0" applyFont="0" applyFill="0" applyBorder="0" applyAlignment="0" applyProtection="0"/>
    <xf numFmtId="0" fontId="67" fillId="0" borderId="0" applyNumberFormat="0" applyFill="0" applyBorder="0" applyAlignment="0" applyProtection="0"/>
  </cellStyleXfs>
  <cellXfs count="325">
    <xf numFmtId="0" fontId="0" fillId="0" borderId="0" xfId="0"/>
    <xf numFmtId="0" fontId="7" fillId="2" borderId="6" xfId="0" applyFont="1" applyFill="1" applyBorder="1" applyAlignment="1" applyProtection="1">
      <alignment horizontal="left" vertical="top"/>
      <protection hidden="1"/>
    </xf>
    <xf numFmtId="0" fontId="44" fillId="0" borderId="1" xfId="1" applyFont="1" applyBorder="1" applyAlignment="1">
      <alignment horizontal="center"/>
    </xf>
    <xf numFmtId="0" fontId="44" fillId="0" borderId="0" xfId="1" applyFont="1" applyAlignment="1">
      <alignment horizontal="center"/>
    </xf>
    <xf numFmtId="0" fontId="44" fillId="0" borderId="2" xfId="1" applyFont="1" applyBorder="1" applyAlignment="1">
      <alignment horizontal="center"/>
    </xf>
    <xf numFmtId="0" fontId="43" fillId="0" borderId="5" xfId="1" applyFont="1" applyBorder="1" applyAlignment="1">
      <alignment horizontal="center"/>
    </xf>
    <xf numFmtId="0" fontId="43" fillId="0" borderId="6" xfId="1" applyFont="1" applyBorder="1" applyAlignment="1">
      <alignment horizontal="center"/>
    </xf>
    <xf numFmtId="0" fontId="43" fillId="0" borderId="7" xfId="1" applyFont="1" applyBorder="1" applyAlignment="1">
      <alignment horizontal="center"/>
    </xf>
    <xf numFmtId="0" fontId="43" fillId="0" borderId="4" xfId="1" applyFont="1" applyBorder="1" applyAlignment="1">
      <alignment horizontal="center"/>
    </xf>
    <xf numFmtId="0" fontId="13" fillId="0" borderId="3" xfId="0" applyFont="1" applyBorder="1"/>
    <xf numFmtId="6" fontId="13" fillId="0" borderId="3" xfId="0" applyNumberFormat="1" applyFont="1" applyBorder="1"/>
    <xf numFmtId="164" fontId="45" fillId="2" borderId="3" xfId="182" applyNumberFormat="1" applyFont="1" applyFill="1" applyBorder="1" applyAlignment="1">
      <alignment horizontal="center"/>
    </xf>
    <xf numFmtId="0" fontId="13" fillId="0" borderId="0" xfId="0" applyFont="1"/>
    <xf numFmtId="164" fontId="45" fillId="0" borderId="0" xfId="182" applyNumberFormat="1" applyFont="1" applyFill="1" applyBorder="1" applyAlignment="1">
      <alignment horizontal="center"/>
    </xf>
    <xf numFmtId="0" fontId="0" fillId="0" borderId="3" xfId="0" applyBorder="1"/>
    <xf numFmtId="9" fontId="0" fillId="0" borderId="3" xfId="183" applyFont="1" applyBorder="1"/>
    <xf numFmtId="9" fontId="0" fillId="0" borderId="3" xfId="0" applyNumberFormat="1" applyBorder="1"/>
    <xf numFmtId="1" fontId="0" fillId="2" borderId="3" xfId="0" applyNumberFormat="1" applyFill="1" applyBorder="1"/>
    <xf numFmtId="0" fontId="0" fillId="0" borderId="1" xfId="0" applyBorder="1"/>
    <xf numFmtId="168" fontId="0" fillId="0" borderId="3" xfId="182" applyNumberFormat="1" applyFont="1" applyFill="1" applyBorder="1"/>
    <xf numFmtId="0" fontId="0" fillId="2" borderId="0" xfId="0" applyFill="1" applyProtection="1">
      <protection hidden="1"/>
    </xf>
    <xf numFmtId="0" fontId="0" fillId="2" borderId="0" xfId="0" applyFill="1"/>
    <xf numFmtId="0" fontId="3" fillId="2" borderId="0" xfId="1" applyFont="1" applyFill="1" applyAlignment="1" applyProtection="1">
      <alignment vertical="center"/>
      <protection hidden="1"/>
    </xf>
    <xf numFmtId="0" fontId="3" fillId="2" borderId="0" xfId="1" applyFont="1" applyFill="1" applyAlignment="1" applyProtection="1">
      <alignment vertical="center" wrapText="1"/>
      <protection hidden="1"/>
    </xf>
    <xf numFmtId="0" fontId="3" fillId="2" borderId="0" xfId="1" applyFont="1" applyFill="1" applyAlignment="1" applyProtection="1">
      <alignment horizontal="center" vertical="center"/>
      <protection hidden="1"/>
    </xf>
    <xf numFmtId="0" fontId="8" fillId="2" borderId="0" xfId="1" applyFont="1" applyFill="1" applyAlignment="1" applyProtection="1">
      <alignment horizontal="left" vertical="center" wrapText="1"/>
      <protection hidden="1"/>
    </xf>
    <xf numFmtId="0" fontId="5" fillId="2" borderId="0" xfId="0" applyFont="1" applyFill="1" applyAlignment="1" applyProtection="1">
      <alignment horizontal="center" vertical="center" wrapText="1"/>
      <protection hidden="1"/>
    </xf>
    <xf numFmtId="0" fontId="1" fillId="2" borderId="0" xfId="0" applyFont="1" applyFill="1" applyProtection="1">
      <protection hidden="1"/>
    </xf>
    <xf numFmtId="0" fontId="5" fillId="2" borderId="0" xfId="0" applyFont="1" applyFill="1" applyAlignment="1" applyProtection="1">
      <alignment horizontal="center" vertical="center"/>
      <protection hidden="1"/>
    </xf>
    <xf numFmtId="0" fontId="47" fillId="2" borderId="0" xfId="0" applyFont="1" applyFill="1" applyProtection="1">
      <protection hidden="1"/>
    </xf>
    <xf numFmtId="14" fontId="1" fillId="2" borderId="0" xfId="0" applyNumberFormat="1" applyFont="1" applyFill="1" applyAlignment="1" applyProtection="1">
      <alignment horizontal="center" vertical="center"/>
      <protection hidden="1"/>
    </xf>
    <xf numFmtId="14" fontId="1" fillId="2" borderId="0" xfId="0" applyNumberFormat="1" applyFont="1" applyFill="1" applyAlignment="1" applyProtection="1">
      <alignment horizontal="center" vertical="center" wrapText="1"/>
      <protection hidden="1"/>
    </xf>
    <xf numFmtId="14" fontId="0" fillId="0" borderId="3" xfId="0" applyNumberFormat="1" applyBorder="1"/>
    <xf numFmtId="0" fontId="5" fillId="2" borderId="6" xfId="0" applyFont="1" applyFill="1" applyBorder="1" applyAlignment="1" applyProtection="1">
      <alignment horizontal="center" vertical="center" wrapText="1"/>
      <protection hidden="1"/>
    </xf>
    <xf numFmtId="0" fontId="55" fillId="2" borderId="0" xfId="1" applyFont="1" applyFill="1" applyAlignment="1" applyProtection="1">
      <alignment horizontal="left" vertical="center"/>
      <protection hidden="1"/>
    </xf>
    <xf numFmtId="0" fontId="4" fillId="2" borderId="0" xfId="1" applyFont="1" applyFill="1" applyAlignment="1" applyProtection="1">
      <alignment horizontal="center" vertical="center"/>
      <protection hidden="1"/>
    </xf>
    <xf numFmtId="0" fontId="41" fillId="2" borderId="1" xfId="0" applyFont="1" applyFill="1" applyBorder="1" applyProtection="1">
      <protection hidden="1"/>
    </xf>
    <xf numFmtId="0" fontId="1" fillId="2" borderId="2" xfId="0" applyFont="1" applyFill="1" applyBorder="1" applyProtection="1">
      <protection hidden="1"/>
    </xf>
    <xf numFmtId="0" fontId="40" fillId="2" borderId="1" xfId="0" applyFont="1" applyFill="1" applyBorder="1" applyAlignment="1" applyProtection="1">
      <alignment vertical="top"/>
      <protection hidden="1"/>
    </xf>
    <xf numFmtId="0" fontId="40" fillId="2" borderId="0" xfId="0" applyFont="1" applyFill="1" applyAlignment="1" applyProtection="1">
      <alignment vertical="top"/>
      <protection hidden="1"/>
    </xf>
    <xf numFmtId="0" fontId="38" fillId="2" borderId="0" xfId="0" applyFont="1" applyFill="1" applyProtection="1">
      <protection hidden="1"/>
    </xf>
    <xf numFmtId="0" fontId="38" fillId="2" borderId="1" xfId="0" applyFont="1" applyFill="1" applyBorder="1" applyProtection="1">
      <protection hidden="1"/>
    </xf>
    <xf numFmtId="6" fontId="12" fillId="2" borderId="0" xfId="0" applyNumberFormat="1" applyFont="1" applyFill="1" applyAlignment="1" applyProtection="1">
      <alignment horizontal="left" vertical="center"/>
      <protection hidden="1"/>
    </xf>
    <xf numFmtId="0" fontId="38" fillId="2" borderId="2" xfId="0" applyFont="1" applyFill="1" applyBorder="1" applyProtection="1">
      <protection hidden="1"/>
    </xf>
    <xf numFmtId="0" fontId="1" fillId="2" borderId="5" xfId="0" applyFont="1" applyFill="1" applyBorder="1" applyProtection="1">
      <protection hidden="1"/>
    </xf>
    <xf numFmtId="0" fontId="1" fillId="2" borderId="6" xfId="0" applyFont="1" applyFill="1" applyBorder="1" applyProtection="1">
      <protection hidden="1"/>
    </xf>
    <xf numFmtId="0" fontId="1" fillId="2" borderId="7" xfId="0" applyFont="1" applyFill="1" applyBorder="1" applyProtection="1">
      <protection hidden="1"/>
    </xf>
    <xf numFmtId="0" fontId="5" fillId="2" borderId="0" xfId="0" applyFont="1" applyFill="1" applyAlignment="1" applyProtection="1">
      <alignment horizontal="left" vertical="center"/>
      <protection hidden="1"/>
    </xf>
    <xf numFmtId="0" fontId="1" fillId="2" borderId="0" xfId="0" applyFont="1" applyFill="1" applyAlignment="1" applyProtection="1">
      <alignment horizontal="center" vertical="center"/>
      <protection hidden="1"/>
    </xf>
    <xf numFmtId="0" fontId="39" fillId="2" borderId="1" xfId="0" applyFont="1" applyFill="1" applyBorder="1" applyAlignment="1" applyProtection="1">
      <alignment vertical="top"/>
      <protection hidden="1"/>
    </xf>
    <xf numFmtId="0" fontId="6" fillId="2" borderId="0" xfId="1" applyFont="1" applyFill="1" applyAlignment="1" applyProtection="1">
      <alignment vertical="center" wrapText="1"/>
      <protection hidden="1"/>
    </xf>
    <xf numFmtId="0" fontId="12" fillId="2" borderId="0" xfId="1" applyFont="1" applyFill="1" applyAlignment="1" applyProtection="1">
      <alignment vertical="center" wrapText="1"/>
      <protection hidden="1"/>
    </xf>
    <xf numFmtId="0" fontId="11" fillId="2" borderId="3" xfId="1" applyFont="1" applyFill="1" applyBorder="1" applyAlignment="1" applyProtection="1">
      <alignment vertical="center" wrapText="1"/>
      <protection hidden="1"/>
    </xf>
    <xf numFmtId="0" fontId="11" fillId="2" borderId="3" xfId="1" applyFont="1" applyFill="1" applyBorder="1" applyAlignment="1" applyProtection="1">
      <alignment horizontal="center" vertical="center" wrapText="1"/>
      <protection hidden="1"/>
    </xf>
    <xf numFmtId="0" fontId="11" fillId="2" borderId="3" xfId="0" applyFont="1" applyFill="1" applyBorder="1" applyAlignment="1" applyProtection="1">
      <alignment horizontal="center" vertical="center" wrapText="1"/>
      <protection hidden="1"/>
    </xf>
    <xf numFmtId="0" fontId="11" fillId="2" borderId="3" xfId="0" applyFont="1" applyFill="1" applyBorder="1" applyAlignment="1" applyProtection="1">
      <alignment horizontal="center" vertical="center"/>
      <protection hidden="1"/>
    </xf>
    <xf numFmtId="0" fontId="12" fillId="2" borderId="0" xfId="0" applyFont="1" applyFill="1" applyProtection="1">
      <protection hidden="1"/>
    </xf>
    <xf numFmtId="0" fontId="40" fillId="2" borderId="1" xfId="0" applyFont="1" applyFill="1" applyBorder="1" applyAlignment="1" applyProtection="1">
      <alignment vertical="top" wrapText="1"/>
      <protection hidden="1"/>
    </xf>
    <xf numFmtId="0" fontId="11" fillId="2" borderId="1" xfId="0" applyFont="1" applyFill="1" applyBorder="1" applyAlignment="1" applyProtection="1">
      <alignment horizontal="center" vertical="center" wrapText="1"/>
      <protection hidden="1"/>
    </xf>
    <xf numFmtId="0" fontId="11" fillId="2" borderId="0" xfId="0" applyFont="1" applyFill="1" applyAlignment="1" applyProtection="1">
      <alignment horizontal="center" vertical="center" wrapText="1"/>
      <protection hidden="1"/>
    </xf>
    <xf numFmtId="0" fontId="1" fillId="2" borderId="2" xfId="0" applyFont="1" applyFill="1" applyBorder="1" applyAlignment="1" applyProtection="1">
      <alignment wrapText="1"/>
      <protection hidden="1"/>
    </xf>
    <xf numFmtId="0" fontId="1" fillId="2" borderId="0" xfId="0" applyFont="1" applyFill="1" applyAlignment="1" applyProtection="1">
      <alignment wrapText="1"/>
      <protection hidden="1"/>
    </xf>
    <xf numFmtId="0" fontId="57" fillId="2" borderId="1" xfId="0" applyFont="1" applyFill="1" applyBorder="1" applyAlignment="1" applyProtection="1">
      <alignment vertical="top"/>
      <protection hidden="1"/>
    </xf>
    <xf numFmtId="0" fontId="59" fillId="2" borderId="0" xfId="0" applyFont="1" applyFill="1" applyAlignment="1" applyProtection="1">
      <alignment horizontal="center" vertical="center" wrapText="1"/>
      <protection hidden="1"/>
    </xf>
    <xf numFmtId="0" fontId="60" fillId="2" borderId="0" xfId="0" applyFont="1" applyFill="1" applyAlignment="1" applyProtection="1">
      <alignment vertical="center" wrapText="1"/>
      <protection hidden="1"/>
    </xf>
    <xf numFmtId="0" fontId="58" fillId="2" borderId="0" xfId="0" applyFont="1" applyFill="1" applyProtection="1">
      <protection hidden="1"/>
    </xf>
    <xf numFmtId="0" fontId="58" fillId="2" borderId="2" xfId="0" applyFont="1" applyFill="1" applyBorder="1" applyProtection="1">
      <protection hidden="1"/>
    </xf>
    <xf numFmtId="0" fontId="54" fillId="2" borderId="0" xfId="0" applyFont="1" applyFill="1" applyAlignment="1" applyProtection="1">
      <alignment vertical="center" wrapText="1"/>
      <protection hidden="1"/>
    </xf>
    <xf numFmtId="0" fontId="40" fillId="2" borderId="5" xfId="0" applyFont="1" applyFill="1" applyBorder="1" applyAlignment="1" applyProtection="1">
      <alignment vertical="top"/>
      <protection hidden="1"/>
    </xf>
    <xf numFmtId="0" fontId="10" fillId="2" borderId="6" xfId="0" applyFont="1" applyFill="1" applyBorder="1" applyAlignment="1" applyProtection="1">
      <alignment horizontal="center" vertical="center" wrapText="1"/>
      <protection hidden="1"/>
    </xf>
    <xf numFmtId="0" fontId="12" fillId="2" borderId="6" xfId="0" applyFont="1" applyFill="1" applyBorder="1" applyProtection="1">
      <protection hidden="1"/>
    </xf>
    <xf numFmtId="0" fontId="38" fillId="2" borderId="6" xfId="0" applyFont="1" applyFill="1" applyBorder="1" applyProtection="1">
      <protection hidden="1"/>
    </xf>
    <xf numFmtId="0" fontId="38" fillId="2" borderId="7" xfId="0" applyFont="1" applyFill="1" applyBorder="1" applyProtection="1">
      <protection hidden="1"/>
    </xf>
    <xf numFmtId="0" fontId="54" fillId="2" borderId="6" xfId="0" applyFont="1" applyFill="1" applyBorder="1" applyAlignment="1" applyProtection="1">
      <alignment wrapText="1"/>
      <protection hidden="1"/>
    </xf>
    <xf numFmtId="0" fontId="10" fillId="2" borderId="0" xfId="0" applyFont="1" applyFill="1" applyAlignment="1" applyProtection="1">
      <alignment horizontal="center" vertical="center" wrapText="1"/>
      <protection hidden="1"/>
    </xf>
    <xf numFmtId="0" fontId="1" fillId="2" borderId="1" xfId="0" applyFont="1" applyFill="1" applyBorder="1" applyProtection="1">
      <protection hidden="1"/>
    </xf>
    <xf numFmtId="0" fontId="10" fillId="2" borderId="3" xfId="0" applyFont="1" applyFill="1" applyBorder="1" applyAlignment="1" applyProtection="1">
      <alignment horizontal="center" vertical="center" wrapText="1"/>
      <protection hidden="1"/>
    </xf>
    <xf numFmtId="6" fontId="12" fillId="0" borderId="3" xfId="0" applyNumberFormat="1" applyFont="1" applyBorder="1" applyAlignment="1" applyProtection="1">
      <alignment horizontal="center" vertical="center"/>
      <protection hidden="1"/>
    </xf>
    <xf numFmtId="164" fontId="12" fillId="0" borderId="3" xfId="0" applyNumberFormat="1" applyFont="1" applyBorder="1" applyAlignment="1" applyProtection="1">
      <alignment horizontal="center" vertical="center"/>
      <protection hidden="1"/>
    </xf>
    <xf numFmtId="6" fontId="11" fillId="2" borderId="3" xfId="0" applyNumberFormat="1" applyFont="1" applyFill="1" applyBorder="1" applyAlignment="1" applyProtection="1">
      <alignment horizontal="center" vertical="center"/>
      <protection hidden="1"/>
    </xf>
    <xf numFmtId="0" fontId="38" fillId="2" borderId="5" xfId="0" applyFont="1" applyFill="1" applyBorder="1" applyProtection="1">
      <protection hidden="1"/>
    </xf>
    <xf numFmtId="0" fontId="54" fillId="2" borderId="1" xfId="0" applyFont="1" applyFill="1" applyBorder="1" applyAlignment="1" applyProtection="1">
      <alignment vertical="center"/>
      <protection hidden="1"/>
    </xf>
    <xf numFmtId="0" fontId="5" fillId="2" borderId="2" xfId="0" applyFont="1" applyFill="1" applyBorder="1" applyAlignment="1" applyProtection="1">
      <alignment horizontal="center" vertical="center" wrapText="1"/>
      <protection hidden="1"/>
    </xf>
    <xf numFmtId="0" fontId="10" fillId="2" borderId="1" xfId="0" applyFont="1" applyFill="1" applyBorder="1" applyAlignment="1" applyProtection="1">
      <alignment horizontal="left" vertical="center"/>
      <protection hidden="1"/>
    </xf>
    <xf numFmtId="0" fontId="10" fillId="2" borderId="0" xfId="0" applyFont="1" applyFill="1" applyAlignment="1" applyProtection="1">
      <alignment horizontal="left" vertical="center" wrapText="1"/>
      <protection hidden="1"/>
    </xf>
    <xf numFmtId="0" fontId="10" fillId="2" borderId="1" xfId="0" applyFont="1" applyFill="1" applyBorder="1" applyAlignment="1" applyProtection="1">
      <alignment horizontal="center" vertical="center" wrapText="1"/>
      <protection hidden="1"/>
    </xf>
    <xf numFmtId="0" fontId="10" fillId="2" borderId="0" xfId="0" applyFont="1" applyFill="1" applyAlignment="1" applyProtection="1">
      <alignment horizontal="center" vertical="center"/>
      <protection hidden="1"/>
    </xf>
    <xf numFmtId="0" fontId="10" fillId="2" borderId="0" xfId="0" applyFont="1" applyFill="1" applyAlignment="1" applyProtection="1">
      <alignment horizontal="center"/>
      <protection hidden="1"/>
    </xf>
    <xf numFmtId="0" fontId="10" fillId="2" borderId="1" xfId="0" applyFont="1" applyFill="1" applyBorder="1" applyAlignment="1" applyProtection="1">
      <alignment horizontal="left" vertical="center" wrapText="1"/>
      <protection hidden="1"/>
    </xf>
    <xf numFmtId="0" fontId="62" fillId="2" borderId="0" xfId="0" applyFont="1" applyFill="1"/>
    <xf numFmtId="0" fontId="62" fillId="2" borderId="0" xfId="0" applyFont="1" applyFill="1" applyAlignment="1">
      <alignment horizontal="left" vertical="center" wrapText="1"/>
    </xf>
    <xf numFmtId="0" fontId="49" fillId="2" borderId="0" xfId="0" applyFont="1" applyFill="1" applyAlignment="1" applyProtection="1">
      <alignment horizontal="center" vertical="center" wrapText="1"/>
      <protection hidden="1"/>
    </xf>
    <xf numFmtId="0" fontId="55" fillId="2" borderId="1" xfId="0" applyFont="1" applyFill="1" applyBorder="1" applyProtection="1">
      <protection hidden="1"/>
    </xf>
    <xf numFmtId="0" fontId="1" fillId="2" borderId="0" xfId="0" applyFont="1" applyFill="1" applyAlignment="1" applyProtection="1">
      <alignment horizontal="left" vertical="center" wrapText="1"/>
      <protection hidden="1"/>
    </xf>
    <xf numFmtId="0" fontId="0" fillId="2" borderId="0" xfId="0" applyFill="1" applyAlignment="1" applyProtection="1">
      <alignment vertical="center" wrapText="1"/>
      <protection hidden="1"/>
    </xf>
    <xf numFmtId="0" fontId="0" fillId="2" borderId="0" xfId="0" applyFill="1" applyAlignment="1">
      <alignment vertical="center" wrapText="1"/>
    </xf>
    <xf numFmtId="0" fontId="5" fillId="2" borderId="0" xfId="0" applyFont="1" applyFill="1" applyAlignment="1" applyProtection="1">
      <alignment horizontal="left" vertical="center" wrapText="1"/>
      <protection hidden="1"/>
    </xf>
    <xf numFmtId="0" fontId="49" fillId="2" borderId="0" xfId="0" applyFont="1" applyFill="1" applyAlignment="1" applyProtection="1">
      <alignment vertical="center"/>
      <protection hidden="1"/>
    </xf>
    <xf numFmtId="0" fontId="52" fillId="2" borderId="0" xfId="0" applyFont="1" applyFill="1" applyAlignment="1" applyProtection="1">
      <alignment horizontal="right"/>
      <protection hidden="1"/>
    </xf>
    <xf numFmtId="164" fontId="0" fillId="0" borderId="3" xfId="0" applyNumberFormat="1" applyBorder="1"/>
    <xf numFmtId="0" fontId="41" fillId="2" borderId="0" xfId="0" applyFont="1" applyFill="1" applyAlignment="1" applyProtection="1">
      <alignment vertical="center"/>
      <protection hidden="1"/>
    </xf>
    <xf numFmtId="0" fontId="66" fillId="2" borderId="0" xfId="0" applyFont="1" applyFill="1" applyProtection="1">
      <protection hidden="1"/>
    </xf>
    <xf numFmtId="0" fontId="72" fillId="2" borderId="1" xfId="0" applyFont="1" applyFill="1" applyBorder="1" applyAlignment="1" applyProtection="1">
      <alignment vertical="top"/>
      <protection hidden="1"/>
    </xf>
    <xf numFmtId="0" fontId="76" fillId="2" borderId="0" xfId="1" applyFont="1" applyFill="1" applyAlignment="1" applyProtection="1">
      <alignment horizontal="left" vertical="center"/>
      <protection hidden="1"/>
    </xf>
    <xf numFmtId="0" fontId="12" fillId="2" borderId="0" xfId="0" applyFont="1" applyFill="1" applyAlignment="1" applyProtection="1">
      <alignment horizontal="left"/>
      <protection hidden="1"/>
    </xf>
    <xf numFmtId="0" fontId="2" fillId="2" borderId="0" xfId="0" applyFont="1" applyFill="1" applyAlignment="1" applyProtection="1">
      <alignment horizontal="left" vertical="center" wrapText="1"/>
      <protection hidden="1"/>
    </xf>
    <xf numFmtId="0" fontId="11" fillId="2" borderId="9" xfId="0" applyFont="1" applyFill="1" applyBorder="1" applyAlignment="1" applyProtection="1">
      <alignment horizontal="center" vertical="center"/>
      <protection hidden="1"/>
    </xf>
    <xf numFmtId="0" fontId="11" fillId="2" borderId="4" xfId="0" applyFont="1" applyFill="1" applyBorder="1" applyAlignment="1" applyProtection="1">
      <alignment horizontal="center" vertical="center"/>
      <protection hidden="1"/>
    </xf>
    <xf numFmtId="0" fontId="2" fillId="34" borderId="29" xfId="0" applyFont="1" applyFill="1" applyBorder="1" applyAlignment="1" applyProtection="1">
      <alignment horizontal="center" vertical="center" wrapText="1"/>
      <protection locked="0" hidden="1"/>
    </xf>
    <xf numFmtId="0" fontId="38" fillId="34" borderId="29" xfId="0" quotePrefix="1" applyFont="1" applyFill="1" applyBorder="1" applyAlignment="1" applyProtection="1">
      <alignment horizontal="center" vertical="center" wrapText="1"/>
      <protection locked="0" hidden="1"/>
    </xf>
    <xf numFmtId="0" fontId="2" fillId="34" borderId="30" xfId="0" applyFont="1" applyFill="1" applyBorder="1" applyAlignment="1" applyProtection="1">
      <alignment horizontal="center" vertical="center" wrapText="1"/>
      <protection locked="0" hidden="1"/>
    </xf>
    <xf numFmtId="0" fontId="2" fillId="34" borderId="31" xfId="0" applyFont="1" applyFill="1" applyBorder="1" applyAlignment="1" applyProtection="1">
      <alignment horizontal="center" vertical="center" wrapText="1"/>
      <protection locked="0" hidden="1"/>
    </xf>
    <xf numFmtId="0" fontId="2" fillId="34" borderId="32" xfId="0" applyFont="1" applyFill="1" applyBorder="1" applyAlignment="1" applyProtection="1">
      <alignment horizontal="center" vertical="center" wrapText="1"/>
      <protection locked="0" hidden="1"/>
    </xf>
    <xf numFmtId="0" fontId="2" fillId="34" borderId="33" xfId="0" applyFont="1" applyFill="1" applyBorder="1" applyAlignment="1" applyProtection="1">
      <alignment horizontal="center" vertical="center" wrapText="1"/>
      <protection locked="0" hidden="1"/>
    </xf>
    <xf numFmtId="0" fontId="2" fillId="34" borderId="34" xfId="0" applyFont="1" applyFill="1" applyBorder="1" applyAlignment="1" applyProtection="1">
      <alignment horizontal="center" vertical="center" wrapText="1"/>
      <protection locked="0" hidden="1"/>
    </xf>
    <xf numFmtId="0" fontId="2" fillId="34" borderId="35" xfId="0" applyFont="1" applyFill="1" applyBorder="1" applyAlignment="1" applyProtection="1">
      <alignment horizontal="center" vertical="center" wrapText="1"/>
      <protection locked="0" hidden="1"/>
    </xf>
    <xf numFmtId="0" fontId="41" fillId="2" borderId="26" xfId="0" applyFont="1" applyFill="1" applyBorder="1" applyProtection="1">
      <protection hidden="1"/>
    </xf>
    <xf numFmtId="0" fontId="1" fillId="2" borderId="28" xfId="0" applyFont="1" applyFill="1" applyBorder="1" applyProtection="1">
      <protection hidden="1"/>
    </xf>
    <xf numFmtId="0" fontId="32" fillId="2" borderId="0" xfId="0" applyFont="1" applyFill="1" applyAlignment="1" applyProtection="1">
      <alignment vertical="center" wrapText="1"/>
      <protection hidden="1"/>
    </xf>
    <xf numFmtId="0" fontId="32" fillId="2" borderId="0" xfId="0" applyFont="1" applyFill="1" applyAlignment="1">
      <alignment vertical="center" wrapText="1"/>
    </xf>
    <xf numFmtId="14" fontId="12" fillId="34" borderId="29" xfId="0" applyNumberFormat="1" applyFont="1" applyFill="1" applyBorder="1" applyAlignment="1" applyProtection="1">
      <alignment horizontal="center" vertical="center" wrapText="1"/>
      <protection locked="0"/>
    </xf>
    <xf numFmtId="164" fontId="38" fillId="0" borderId="3" xfId="0" applyNumberFormat="1" applyFont="1" applyBorder="1" applyAlignment="1" applyProtection="1">
      <alignment horizontal="center" vertical="center"/>
      <protection hidden="1"/>
    </xf>
    <xf numFmtId="0" fontId="10" fillId="2" borderId="21" xfId="0" applyFont="1" applyFill="1" applyBorder="1" applyAlignment="1" applyProtection="1">
      <alignment vertical="center"/>
      <protection hidden="1"/>
    </xf>
    <xf numFmtId="6" fontId="11" fillId="2" borderId="0" xfId="0" applyNumberFormat="1" applyFont="1" applyFill="1" applyAlignment="1" applyProtection="1">
      <alignment horizontal="center" vertical="center"/>
      <protection hidden="1"/>
    </xf>
    <xf numFmtId="0" fontId="38" fillId="2" borderId="0" xfId="0" applyFont="1" applyFill="1" applyAlignment="1" applyProtection="1">
      <alignment horizontal="left" vertical="top"/>
      <protection hidden="1"/>
    </xf>
    <xf numFmtId="0" fontId="41" fillId="2" borderId="40" xfId="0" applyFont="1" applyFill="1" applyBorder="1" applyProtection="1">
      <protection hidden="1"/>
    </xf>
    <xf numFmtId="0" fontId="5" fillId="2" borderId="41" xfId="0" applyFont="1" applyFill="1" applyBorder="1" applyAlignment="1" applyProtection="1">
      <alignment horizontal="center" vertical="center" wrapText="1"/>
      <protection hidden="1"/>
    </xf>
    <xf numFmtId="8" fontId="1" fillId="2" borderId="41" xfId="0" applyNumberFormat="1" applyFont="1" applyFill="1" applyBorder="1" applyProtection="1">
      <protection hidden="1"/>
    </xf>
    <xf numFmtId="0" fontId="1" fillId="2" borderId="41" xfId="0" applyFont="1" applyFill="1" applyBorder="1" applyProtection="1">
      <protection hidden="1"/>
    </xf>
    <xf numFmtId="0" fontId="10" fillId="2" borderId="39" xfId="0" applyFont="1" applyFill="1" applyBorder="1" applyAlignment="1" applyProtection="1">
      <alignment vertical="center"/>
      <protection hidden="1"/>
    </xf>
    <xf numFmtId="6" fontId="46" fillId="2" borderId="3" xfId="0" applyNumberFormat="1" applyFont="1" applyFill="1" applyBorder="1" applyAlignment="1" applyProtection="1">
      <alignment horizontal="center" vertical="center" wrapText="1"/>
      <protection hidden="1"/>
    </xf>
    <xf numFmtId="164" fontId="46" fillId="0" borderId="3" xfId="0" applyNumberFormat="1" applyFont="1" applyBorder="1" applyAlignment="1" applyProtection="1">
      <alignment horizontal="center" vertical="center" wrapText="1"/>
      <protection hidden="1"/>
    </xf>
    <xf numFmtId="164" fontId="38" fillId="0" borderId="4" xfId="0" applyNumberFormat="1" applyFont="1" applyBorder="1" applyAlignment="1" applyProtection="1">
      <alignment horizontal="center" vertical="center"/>
      <protection hidden="1"/>
    </xf>
    <xf numFmtId="6" fontId="11" fillId="2" borderId="6" xfId="0" applyNumberFormat="1" applyFont="1" applyFill="1" applyBorder="1" applyAlignment="1" applyProtection="1">
      <alignment horizontal="center" vertical="center"/>
      <protection hidden="1"/>
    </xf>
    <xf numFmtId="0" fontId="43" fillId="0" borderId="3" xfId="1" applyFont="1" applyBorder="1" applyAlignment="1">
      <alignment vertical="center" wrapText="1"/>
    </xf>
    <xf numFmtId="0" fontId="10" fillId="2" borderId="38" xfId="0" applyFont="1" applyFill="1" applyBorder="1" applyAlignment="1" applyProtection="1">
      <alignment horizontal="left" vertical="center"/>
      <protection hidden="1"/>
    </xf>
    <xf numFmtId="0" fontId="10" fillId="2" borderId="6" xfId="0" applyFont="1" applyFill="1" applyBorder="1" applyAlignment="1" applyProtection="1">
      <alignment horizontal="center" vertical="center"/>
      <protection hidden="1"/>
    </xf>
    <xf numFmtId="0" fontId="10" fillId="2" borderId="6" xfId="0" applyFont="1" applyFill="1" applyBorder="1" applyAlignment="1" applyProtection="1">
      <alignment vertical="center"/>
      <protection hidden="1"/>
    </xf>
    <xf numFmtId="6" fontId="10" fillId="2" borderId="6" xfId="0" applyNumberFormat="1" applyFont="1" applyFill="1" applyBorder="1" applyAlignment="1" applyProtection="1">
      <alignment horizontal="center" vertical="center"/>
      <protection hidden="1"/>
    </xf>
    <xf numFmtId="0" fontId="1" fillId="2" borderId="0" xfId="0" applyFont="1" applyFill="1" applyAlignment="1" applyProtection="1">
      <alignment horizontal="left" vertical="center"/>
      <protection hidden="1"/>
    </xf>
    <xf numFmtId="0" fontId="10" fillId="2" borderId="0" xfId="0" applyFont="1" applyFill="1" applyAlignment="1" applyProtection="1">
      <alignment horizontal="left" vertical="center"/>
      <protection hidden="1"/>
    </xf>
    <xf numFmtId="0" fontId="78" fillId="35" borderId="43" xfId="0" applyFont="1" applyFill="1" applyBorder="1" applyAlignment="1">
      <alignment horizontal="left" vertical="top" wrapText="1"/>
    </xf>
    <xf numFmtId="0" fontId="78" fillId="35" borderId="44" xfId="0" applyFont="1" applyFill="1" applyBorder="1" applyAlignment="1">
      <alignment horizontal="left" vertical="top" wrapText="1"/>
    </xf>
    <xf numFmtId="9" fontId="8" fillId="2" borderId="6" xfId="0" applyNumberFormat="1" applyFont="1" applyFill="1" applyBorder="1" applyAlignment="1" applyProtection="1">
      <alignment horizontal="left" vertical="center" wrapText="1"/>
      <protection hidden="1"/>
    </xf>
    <xf numFmtId="9" fontId="8" fillId="2" borderId="7" xfId="0" applyNumberFormat="1" applyFont="1" applyFill="1" applyBorder="1" applyAlignment="1" applyProtection="1">
      <alignment horizontal="left" vertical="center" wrapText="1"/>
      <protection hidden="1"/>
    </xf>
    <xf numFmtId="0" fontId="38" fillId="2" borderId="41" xfId="0" applyFont="1" applyFill="1" applyBorder="1" applyProtection="1">
      <protection hidden="1"/>
    </xf>
    <xf numFmtId="0" fontId="55" fillId="2" borderId="0" xfId="0" applyFont="1" applyFill="1" applyProtection="1">
      <protection hidden="1"/>
    </xf>
    <xf numFmtId="0" fontId="44" fillId="0" borderId="39" xfId="0" applyFont="1" applyBorder="1" applyAlignment="1">
      <alignment horizontal="center" vertical="center"/>
    </xf>
    <xf numFmtId="0" fontId="5" fillId="2" borderId="3" xfId="0" applyFont="1" applyFill="1" applyBorder="1" applyAlignment="1" applyProtection="1">
      <alignment horizontal="center" vertical="center"/>
      <protection hidden="1"/>
    </xf>
    <xf numFmtId="169" fontId="13" fillId="0" borderId="0" xfId="0" applyNumberFormat="1" applyFont="1"/>
    <xf numFmtId="0" fontId="13" fillId="0" borderId="39" xfId="0" applyFont="1" applyBorder="1"/>
    <xf numFmtId="6" fontId="79" fillId="0" borderId="3" xfId="0" applyNumberFormat="1" applyFont="1" applyBorder="1" applyAlignment="1">
      <alignment horizontal="left" vertical="center" wrapText="1" indent="1"/>
    </xf>
    <xf numFmtId="0" fontId="1" fillId="34" borderId="35" xfId="0" applyFont="1" applyFill="1" applyBorder="1" applyAlignment="1" applyProtection="1">
      <alignment horizontal="center" vertical="center" wrapText="1"/>
      <protection locked="0" hidden="1"/>
    </xf>
    <xf numFmtId="6" fontId="12" fillId="2" borderId="3" xfId="0" applyNumberFormat="1" applyFont="1" applyFill="1" applyBorder="1" applyAlignment="1" applyProtection="1">
      <alignment horizontal="center" vertical="center"/>
      <protection hidden="1"/>
    </xf>
    <xf numFmtId="0" fontId="10" fillId="3" borderId="3" xfId="0" applyFont="1" applyFill="1" applyBorder="1" applyAlignment="1" applyProtection="1">
      <alignment horizontal="left" vertical="center" wrapText="1"/>
      <protection hidden="1"/>
    </xf>
    <xf numFmtId="0" fontId="79" fillId="0" borderId="45" xfId="0" applyFont="1" applyBorder="1" applyAlignment="1">
      <alignment horizontal="left" vertical="center" wrapText="1" indent="1"/>
    </xf>
    <xf numFmtId="6" fontId="79" fillId="0" borderId="46" xfId="0" applyNumberFormat="1" applyFont="1" applyBorder="1" applyAlignment="1">
      <alignment horizontal="left" vertical="center" wrapText="1" indent="1"/>
    </xf>
    <xf numFmtId="6" fontId="11" fillId="2" borderId="4" xfId="0" applyNumberFormat="1" applyFont="1" applyFill="1" applyBorder="1" applyAlignment="1" applyProtection="1">
      <alignment horizontal="center" vertical="center"/>
      <protection hidden="1"/>
    </xf>
    <xf numFmtId="0" fontId="40" fillId="2" borderId="6" xfId="0" applyFont="1" applyFill="1" applyBorder="1" applyAlignment="1" applyProtection="1">
      <alignment vertical="top"/>
      <protection hidden="1"/>
    </xf>
    <xf numFmtId="0" fontId="10" fillId="2" borderId="41" xfId="0" applyFont="1" applyFill="1" applyBorder="1" applyAlignment="1" applyProtection="1">
      <alignment horizontal="center" vertical="center" wrapText="1"/>
      <protection hidden="1"/>
    </xf>
    <xf numFmtId="0" fontId="12" fillId="2" borderId="41" xfId="0" applyFont="1" applyFill="1" applyBorder="1" applyProtection="1">
      <protection hidden="1"/>
    </xf>
    <xf numFmtId="0" fontId="12" fillId="2" borderId="3" xfId="0" applyFont="1" applyFill="1" applyBorder="1" applyAlignment="1" applyProtection="1">
      <alignment horizontal="center" vertical="center" wrapText="1"/>
      <protection hidden="1"/>
    </xf>
    <xf numFmtId="0" fontId="11" fillId="2" borderId="38" xfId="1" applyFont="1" applyFill="1" applyBorder="1" applyAlignment="1" applyProtection="1">
      <alignment vertical="center" wrapText="1"/>
      <protection hidden="1"/>
    </xf>
    <xf numFmtId="0" fontId="11" fillId="2" borderId="39" xfId="1" applyFont="1" applyFill="1" applyBorder="1" applyAlignment="1" applyProtection="1">
      <alignment vertical="center" wrapText="1"/>
      <protection hidden="1"/>
    </xf>
    <xf numFmtId="0" fontId="12" fillId="2" borderId="3" xfId="0" applyFont="1" applyFill="1" applyBorder="1" applyAlignment="1" applyProtection="1">
      <alignment horizontal="center" vertical="center"/>
      <protection hidden="1"/>
    </xf>
    <xf numFmtId="6" fontId="38" fillId="2" borderId="39" xfId="0" applyNumberFormat="1" applyFont="1" applyFill="1" applyBorder="1" applyAlignment="1" applyProtection="1">
      <alignment horizontal="center" vertical="center" wrapText="1"/>
      <protection hidden="1"/>
    </xf>
    <xf numFmtId="0" fontId="38" fillId="2" borderId="39" xfId="0" applyFont="1" applyFill="1" applyBorder="1" applyAlignment="1" applyProtection="1">
      <alignment horizontal="right" vertical="center" wrapText="1"/>
      <protection hidden="1"/>
    </xf>
    <xf numFmtId="6" fontId="1" fillId="2" borderId="0" xfId="0" applyNumberFormat="1" applyFont="1" applyFill="1" applyProtection="1">
      <protection hidden="1"/>
    </xf>
    <xf numFmtId="0" fontId="38" fillId="34" borderId="29" xfId="0" applyFont="1" applyFill="1" applyBorder="1" applyAlignment="1" applyProtection="1">
      <alignment horizontal="center" vertical="center"/>
      <protection locked="0" hidden="1"/>
    </xf>
    <xf numFmtId="169" fontId="0" fillId="0" borderId="0" xfId="0" applyNumberFormat="1"/>
    <xf numFmtId="0" fontId="10" fillId="2" borderId="47" xfId="0" applyFont="1" applyFill="1" applyBorder="1" applyAlignment="1" applyProtection="1">
      <alignment horizontal="center" vertical="center"/>
      <protection hidden="1"/>
    </xf>
    <xf numFmtId="0" fontId="38" fillId="2" borderId="3" xfId="0" applyFont="1" applyFill="1" applyBorder="1" applyAlignment="1" applyProtection="1">
      <alignment horizontal="right" vertical="center" wrapText="1"/>
      <protection hidden="1"/>
    </xf>
    <xf numFmtId="6" fontId="0" fillId="0" borderId="0" xfId="0" applyNumberFormat="1"/>
    <xf numFmtId="0" fontId="1" fillId="2" borderId="27" xfId="0" applyFont="1" applyFill="1" applyBorder="1" applyProtection="1">
      <protection hidden="1"/>
    </xf>
    <xf numFmtId="0" fontId="10" fillId="2" borderId="38" xfId="0" applyFont="1" applyFill="1" applyBorder="1" applyAlignment="1" applyProtection="1">
      <alignment horizontal="center" vertical="center"/>
      <protection hidden="1"/>
    </xf>
    <xf numFmtId="0" fontId="38" fillId="2" borderId="21" xfId="0" applyFont="1" applyFill="1" applyBorder="1" applyAlignment="1" applyProtection="1">
      <alignment horizontal="right" vertical="center" wrapText="1"/>
      <protection hidden="1"/>
    </xf>
    <xf numFmtId="0" fontId="5" fillId="2" borderId="27" xfId="0" applyFont="1" applyFill="1" applyBorder="1" applyAlignment="1" applyProtection="1">
      <alignment horizontal="center" vertical="center"/>
      <protection hidden="1"/>
    </xf>
    <xf numFmtId="0" fontId="5" fillId="2" borderId="27" xfId="0" applyFont="1" applyFill="1" applyBorder="1" applyAlignment="1" applyProtection="1">
      <alignment horizontal="left" vertical="center"/>
      <protection hidden="1"/>
    </xf>
    <xf numFmtId="0" fontId="1" fillId="2" borderId="48" xfId="0" applyFont="1" applyFill="1" applyBorder="1" applyProtection="1">
      <protection hidden="1"/>
    </xf>
    <xf numFmtId="0" fontId="11" fillId="2" borderId="49" xfId="0" applyFont="1" applyFill="1" applyBorder="1" applyAlignment="1" applyProtection="1">
      <alignment horizontal="center" vertical="center" wrapText="1"/>
      <protection hidden="1"/>
    </xf>
    <xf numFmtId="0" fontId="12" fillId="2" borderId="38" xfId="1" applyFont="1" applyFill="1" applyBorder="1" applyAlignment="1" applyProtection="1">
      <alignment vertical="center" wrapText="1"/>
      <protection hidden="1"/>
    </xf>
    <xf numFmtId="0" fontId="11" fillId="2" borderId="39" xfId="0" applyFont="1" applyFill="1" applyBorder="1" applyAlignment="1" applyProtection="1">
      <alignment horizontal="center" vertical="center"/>
      <protection hidden="1"/>
    </xf>
    <xf numFmtId="0" fontId="11" fillId="2" borderId="39" xfId="0" applyFont="1" applyFill="1" applyBorder="1" applyAlignment="1" applyProtection="1">
      <alignment horizontal="center" vertical="center" wrapText="1"/>
      <protection hidden="1"/>
    </xf>
    <xf numFmtId="0" fontId="2" fillId="0" borderId="38" xfId="0" applyFont="1" applyBorder="1" applyAlignment="1" applyProtection="1">
      <alignment horizontal="center" vertical="center" wrapText="1"/>
      <protection locked="0" hidden="1"/>
    </xf>
    <xf numFmtId="0" fontId="40" fillId="2" borderId="21" xfId="0" applyFont="1" applyFill="1" applyBorder="1" applyAlignment="1" applyProtection="1">
      <alignment vertical="top"/>
      <protection hidden="1"/>
    </xf>
    <xf numFmtId="0" fontId="38" fillId="2" borderId="48" xfId="0" applyFont="1" applyFill="1" applyBorder="1" applyProtection="1">
      <protection hidden="1"/>
    </xf>
    <xf numFmtId="0" fontId="5" fillId="2" borderId="48" xfId="0" applyFont="1" applyFill="1" applyBorder="1" applyAlignment="1" applyProtection="1">
      <alignment horizontal="center" vertical="center" wrapText="1"/>
      <protection hidden="1"/>
    </xf>
    <xf numFmtId="0" fontId="41" fillId="2" borderId="40" xfId="0" applyFont="1" applyFill="1" applyBorder="1" applyAlignment="1" applyProtection="1">
      <alignment horizontal="left"/>
      <protection hidden="1"/>
    </xf>
    <xf numFmtId="0" fontId="10" fillId="2" borderId="41" xfId="0" applyFont="1" applyFill="1" applyBorder="1" applyAlignment="1" applyProtection="1">
      <alignment horizontal="left" vertical="center" wrapText="1"/>
      <protection hidden="1"/>
    </xf>
    <xf numFmtId="0" fontId="12" fillId="2" borderId="3" xfId="0" applyFont="1" applyFill="1" applyBorder="1" applyAlignment="1">
      <alignment horizontal="center" vertical="center" wrapText="1"/>
    </xf>
    <xf numFmtId="0" fontId="43" fillId="2" borderId="38" xfId="1" applyFont="1" applyFill="1" applyBorder="1" applyAlignment="1">
      <alignment horizontal="center" vertical="center"/>
    </xf>
    <xf numFmtId="6" fontId="13" fillId="0" borderId="38" xfId="0" applyNumberFormat="1" applyFont="1" applyBorder="1"/>
    <xf numFmtId="0" fontId="0" fillId="0" borderId="40" xfId="0" applyBorder="1"/>
    <xf numFmtId="0" fontId="49" fillId="2" borderId="0" xfId="0" applyFont="1" applyFill="1" applyAlignment="1" applyProtection="1">
      <alignment horizontal="left" vertical="center" wrapText="1"/>
      <protection hidden="1"/>
    </xf>
    <xf numFmtId="0" fontId="71" fillId="2" borderId="0" xfId="1" applyFont="1" applyFill="1" applyAlignment="1" applyProtection="1">
      <alignment horizontal="left" vertical="center" wrapText="1"/>
      <protection hidden="1"/>
    </xf>
    <xf numFmtId="0" fontId="68" fillId="2" borderId="0" xfId="1" applyFont="1" applyFill="1" applyAlignment="1" applyProtection="1">
      <alignment horizontal="left" vertical="center" wrapText="1"/>
      <protection hidden="1"/>
    </xf>
    <xf numFmtId="0" fontId="2" fillId="2" borderId="0" xfId="0" applyFont="1" applyFill="1" applyAlignment="1" applyProtection="1">
      <alignment horizontal="right" vertical="center"/>
      <protection hidden="1"/>
    </xf>
    <xf numFmtId="0" fontId="65" fillId="2" borderId="0" xfId="0" applyFont="1" applyFill="1" applyAlignment="1" applyProtection="1">
      <alignment horizontal="right" vertical="center" wrapText="1"/>
      <protection hidden="1"/>
    </xf>
    <xf numFmtId="0" fontId="65" fillId="2" borderId="0" xfId="0" applyFont="1" applyFill="1" applyAlignment="1" applyProtection="1">
      <alignment horizontal="right" vertical="center"/>
      <protection hidden="1"/>
    </xf>
    <xf numFmtId="0" fontId="1" fillId="2" borderId="26" xfId="0" applyFont="1" applyFill="1" applyBorder="1" applyAlignment="1" applyProtection="1">
      <alignment horizontal="left" vertical="center" wrapText="1"/>
      <protection hidden="1"/>
    </xf>
    <xf numFmtId="0" fontId="1" fillId="2" borderId="27" xfId="0" applyFont="1" applyFill="1" applyBorder="1" applyAlignment="1" applyProtection="1">
      <alignment horizontal="left" vertical="center" wrapText="1"/>
      <protection hidden="1"/>
    </xf>
    <xf numFmtId="0" fontId="1" fillId="2" borderId="28" xfId="0" applyFont="1" applyFill="1" applyBorder="1" applyAlignment="1" applyProtection="1">
      <alignment horizontal="left" vertical="center" wrapText="1"/>
      <protection hidden="1"/>
    </xf>
    <xf numFmtId="0" fontId="1" fillId="2" borderId="1" xfId="0" applyFont="1" applyFill="1" applyBorder="1" applyAlignment="1" applyProtection="1">
      <alignment horizontal="left" vertical="center" wrapText="1"/>
      <protection hidden="1"/>
    </xf>
    <xf numFmtId="0" fontId="1" fillId="2" borderId="0" xfId="0" applyFont="1" applyFill="1" applyAlignment="1" applyProtection="1">
      <alignment horizontal="left" vertical="center" wrapText="1"/>
      <protection hidden="1"/>
    </xf>
    <xf numFmtId="0" fontId="1" fillId="2" borderId="2" xfId="0" applyFont="1" applyFill="1" applyBorder="1" applyAlignment="1" applyProtection="1">
      <alignment horizontal="left" vertical="center" wrapText="1"/>
      <protection hidden="1"/>
    </xf>
    <xf numFmtId="0" fontId="80" fillId="2" borderId="5" xfId="185" applyFont="1" applyFill="1" applyBorder="1" applyAlignment="1" applyProtection="1">
      <alignment horizontal="left" vertical="center" wrapText="1"/>
      <protection locked="0" hidden="1"/>
    </xf>
    <xf numFmtId="0" fontId="80" fillId="0" borderId="6" xfId="185" applyFont="1" applyBorder="1" applyAlignment="1" applyProtection="1">
      <alignment horizontal="left" vertical="center" wrapText="1"/>
      <protection locked="0"/>
    </xf>
    <xf numFmtId="0" fontId="80" fillId="0" borderId="7" xfId="185" applyFont="1" applyBorder="1" applyAlignment="1" applyProtection="1">
      <alignment horizontal="left" vertical="center" wrapText="1"/>
      <protection locked="0"/>
    </xf>
    <xf numFmtId="0" fontId="1" fillId="2" borderId="0" xfId="0" applyFont="1" applyFill="1" applyAlignment="1">
      <alignment horizontal="left" vertical="center" wrapText="1"/>
    </xf>
    <xf numFmtId="0" fontId="5" fillId="2" borderId="0" xfId="0" applyFont="1" applyFill="1" applyAlignment="1" applyProtection="1">
      <alignment horizontal="left" vertical="center" wrapText="1"/>
      <protection hidden="1"/>
    </xf>
    <xf numFmtId="0" fontId="2" fillId="2" borderId="0" xfId="0" applyFont="1" applyFill="1" applyAlignment="1">
      <alignment horizontal="left" vertical="center" wrapText="1"/>
    </xf>
    <xf numFmtId="0" fontId="5" fillId="2" borderId="0" xfId="0" applyFont="1" applyFill="1" applyAlignment="1">
      <alignment horizontal="left" vertical="center" wrapText="1"/>
    </xf>
    <xf numFmtId="0" fontId="86" fillId="32" borderId="0" xfId="0" applyFont="1" applyFill="1" applyAlignment="1" applyProtection="1">
      <alignment horizontal="left" vertical="center" wrapText="1"/>
      <protection hidden="1"/>
    </xf>
    <xf numFmtId="0" fontId="87" fillId="32" borderId="0" xfId="0" applyFont="1" applyFill="1" applyAlignment="1">
      <alignment vertical="center" wrapText="1"/>
    </xf>
    <xf numFmtId="0" fontId="75" fillId="2" borderId="0" xfId="0" applyFont="1" applyFill="1" applyAlignment="1" applyProtection="1">
      <alignment horizontal="left" vertical="center" wrapText="1"/>
      <protection hidden="1"/>
    </xf>
    <xf numFmtId="0" fontId="70" fillId="2" borderId="0" xfId="0" applyFont="1" applyFill="1" applyAlignment="1" applyProtection="1">
      <alignment horizontal="left" vertical="center" wrapText="1"/>
      <protection hidden="1"/>
    </xf>
    <xf numFmtId="0" fontId="2" fillId="2" borderId="0" xfId="0" applyFont="1" applyFill="1" applyAlignment="1" applyProtection="1">
      <alignment horizontal="left" vertical="center" wrapText="1"/>
      <protection hidden="1"/>
    </xf>
    <xf numFmtId="0" fontId="8" fillId="2" borderId="0" xfId="0" applyFont="1" applyFill="1" applyAlignment="1" applyProtection="1">
      <alignment horizontal="left" vertical="center" wrapText="1"/>
      <protection hidden="1"/>
    </xf>
    <xf numFmtId="0" fontId="78" fillId="35" borderId="42" xfId="0" applyFont="1" applyFill="1" applyBorder="1" applyAlignment="1">
      <alignment horizontal="center" vertical="center" wrapText="1"/>
    </xf>
    <xf numFmtId="0" fontId="78" fillId="35" borderId="43" xfId="0" applyFont="1" applyFill="1" applyBorder="1" applyAlignment="1">
      <alignment horizontal="center" vertical="center" wrapText="1"/>
    </xf>
    <xf numFmtId="0" fontId="8" fillId="2" borderId="5" xfId="0" applyFont="1" applyFill="1" applyBorder="1" applyAlignment="1" applyProtection="1">
      <alignment horizontal="center" vertical="center" wrapText="1"/>
      <protection hidden="1"/>
    </xf>
    <xf numFmtId="0" fontId="8" fillId="2" borderId="6" xfId="0" applyFont="1" applyFill="1" applyBorder="1" applyAlignment="1" applyProtection="1">
      <alignment horizontal="center" vertical="center" wrapText="1"/>
      <protection hidden="1"/>
    </xf>
    <xf numFmtId="0" fontId="52" fillId="2" borderId="0" xfId="0" quotePrefix="1" applyFont="1" applyFill="1" applyAlignment="1" applyProtection="1">
      <alignment horizontal="left" vertical="center" wrapText="1"/>
      <protection hidden="1"/>
    </xf>
    <xf numFmtId="0" fontId="77" fillId="2" borderId="0" xfId="0" applyFont="1" applyFill="1" applyAlignment="1" applyProtection="1">
      <alignment horizontal="left" vertical="center" wrapText="1"/>
      <protection hidden="1"/>
    </xf>
    <xf numFmtId="0" fontId="80" fillId="2" borderId="0" xfId="185" applyFont="1" applyFill="1" applyAlignment="1" applyProtection="1">
      <alignment horizontal="left" vertical="center" wrapText="1"/>
      <protection hidden="1"/>
    </xf>
    <xf numFmtId="0" fontId="1" fillId="0" borderId="0" xfId="0" applyFont="1" applyAlignment="1" applyProtection="1">
      <alignment horizontal="left" vertical="center" wrapText="1"/>
      <protection hidden="1"/>
    </xf>
    <xf numFmtId="0" fontId="52" fillId="2" borderId="0" xfId="0" applyFont="1" applyFill="1" applyAlignment="1" applyProtection="1">
      <alignment horizontal="left" vertical="center" wrapText="1"/>
      <protection hidden="1"/>
    </xf>
    <xf numFmtId="0" fontId="74" fillId="2" borderId="0" xfId="1" applyFont="1" applyFill="1" applyAlignment="1" applyProtection="1">
      <alignment horizontal="left" vertical="center" wrapText="1"/>
      <protection hidden="1"/>
    </xf>
    <xf numFmtId="0" fontId="69" fillId="2" borderId="0" xfId="1" applyFont="1" applyFill="1" applyAlignment="1" applyProtection="1">
      <alignment horizontal="left" vertical="center" wrapText="1"/>
      <protection hidden="1"/>
    </xf>
    <xf numFmtId="14" fontId="51" fillId="31" borderId="26" xfId="0" applyNumberFormat="1" applyFont="1" applyFill="1" applyBorder="1" applyAlignment="1">
      <alignment horizontal="left" vertical="center" wrapText="1"/>
    </xf>
    <xf numFmtId="14" fontId="51" fillId="31" borderId="27" xfId="0" applyNumberFormat="1" applyFont="1" applyFill="1" applyBorder="1" applyAlignment="1">
      <alignment horizontal="left" vertical="center" wrapText="1"/>
    </xf>
    <xf numFmtId="14" fontId="51" fillId="31" borderId="28" xfId="0" applyNumberFormat="1" applyFont="1" applyFill="1" applyBorder="1" applyAlignment="1">
      <alignment horizontal="left" vertical="center" wrapText="1"/>
    </xf>
    <xf numFmtId="14" fontId="51" fillId="31" borderId="1" xfId="0" applyNumberFormat="1" applyFont="1" applyFill="1" applyBorder="1" applyAlignment="1">
      <alignment horizontal="left" vertical="center" wrapText="1"/>
    </xf>
    <xf numFmtId="14" fontId="51" fillId="31" borderId="0" xfId="0" applyNumberFormat="1" applyFont="1" applyFill="1" applyAlignment="1">
      <alignment horizontal="left" vertical="center" wrapText="1"/>
    </xf>
    <xf numFmtId="14" fontId="51" fillId="31" borderId="2" xfId="0" applyNumberFormat="1" applyFont="1" applyFill="1" applyBorder="1" applyAlignment="1">
      <alignment horizontal="left" vertical="center" wrapText="1"/>
    </xf>
    <xf numFmtId="14" fontId="81" fillId="31" borderId="5" xfId="185" applyNumberFormat="1" applyFont="1" applyFill="1" applyBorder="1" applyAlignment="1" applyProtection="1">
      <alignment horizontal="left" vertical="center" wrapText="1"/>
    </xf>
    <xf numFmtId="14" fontId="81" fillId="31" borderId="6" xfId="185" applyNumberFormat="1" applyFont="1" applyFill="1" applyBorder="1" applyAlignment="1" applyProtection="1">
      <alignment horizontal="left" vertical="center" wrapText="1"/>
    </xf>
    <xf numFmtId="14" fontId="81" fillId="31" borderId="7" xfId="185" applyNumberFormat="1" applyFont="1" applyFill="1" applyBorder="1" applyAlignment="1" applyProtection="1">
      <alignment horizontal="left" vertical="center" wrapText="1"/>
    </xf>
    <xf numFmtId="0" fontId="38" fillId="2" borderId="0" xfId="0" applyFont="1" applyFill="1" applyAlignment="1" applyProtection="1">
      <alignment horizontal="left" vertical="top" wrapText="1"/>
      <protection hidden="1"/>
    </xf>
    <xf numFmtId="0" fontId="55" fillId="2" borderId="0" xfId="0" applyFont="1" applyFill="1" applyAlignment="1" applyProtection="1">
      <alignment horizontal="left" vertical="center" wrapText="1"/>
      <protection hidden="1"/>
    </xf>
    <xf numFmtId="0" fontId="0" fillId="0" borderId="0" xfId="0" applyAlignment="1">
      <alignment horizontal="left" vertical="center" wrapText="1"/>
    </xf>
    <xf numFmtId="0" fontId="12" fillId="2" borderId="0" xfId="0" applyFont="1" applyFill="1" applyAlignment="1" applyProtection="1">
      <alignment horizontal="left" vertical="center" wrapText="1"/>
      <protection hidden="1"/>
    </xf>
    <xf numFmtId="0" fontId="88" fillId="2" borderId="0" xfId="185" applyFont="1" applyFill="1" applyBorder="1" applyAlignment="1" applyProtection="1">
      <alignment horizontal="left" vertical="center" wrapText="1"/>
      <protection locked="0" hidden="1"/>
    </xf>
    <xf numFmtId="0" fontId="88" fillId="0" borderId="0" xfId="185" applyFont="1" applyAlignment="1" applyProtection="1">
      <alignment horizontal="left" vertical="center" wrapText="1"/>
      <protection locked="0"/>
    </xf>
    <xf numFmtId="0" fontId="10" fillId="2" borderId="0" xfId="0" applyFont="1" applyFill="1" applyAlignment="1" applyProtection="1">
      <alignment horizontal="center"/>
      <protection hidden="1"/>
    </xf>
    <xf numFmtId="0" fontId="46" fillId="3" borderId="5" xfId="0" applyFont="1" applyFill="1" applyBorder="1" applyAlignment="1" applyProtection="1">
      <alignment horizontal="center" vertical="center" wrapText="1"/>
      <protection hidden="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46" fillId="3" borderId="38" xfId="0" applyFont="1" applyFill="1" applyBorder="1" applyAlignment="1" applyProtection="1">
      <alignment horizontal="center" vertical="center" wrapText="1"/>
      <protection hidden="1"/>
    </xf>
    <xf numFmtId="0" fontId="0" fillId="0" borderId="21" xfId="0" applyBorder="1" applyAlignment="1">
      <alignment horizontal="center" vertical="center" wrapText="1"/>
    </xf>
    <xf numFmtId="0" fontId="0" fillId="0" borderId="39" xfId="0" applyBorder="1" applyAlignment="1">
      <alignment horizontal="center" vertical="center" wrapText="1"/>
    </xf>
    <xf numFmtId="0" fontId="38" fillId="2" borderId="5" xfId="0" applyFont="1" applyFill="1" applyBorder="1" applyAlignment="1" applyProtection="1">
      <alignment vertical="center" wrapText="1"/>
      <protection hidden="1"/>
    </xf>
    <xf numFmtId="0" fontId="0" fillId="0" borderId="6" xfId="0" applyBorder="1" applyAlignment="1">
      <alignment wrapText="1"/>
    </xf>
    <xf numFmtId="0" fontId="42" fillId="3" borderId="3" xfId="0" applyFont="1" applyFill="1" applyBorder="1" applyAlignment="1" applyProtection="1">
      <alignment horizontal="left" vertical="center" wrapText="1" indent="6"/>
      <protection hidden="1"/>
    </xf>
    <xf numFmtId="0" fontId="42" fillId="3" borderId="3" xfId="0" applyFont="1" applyFill="1" applyBorder="1" applyAlignment="1" applyProtection="1">
      <alignment horizontal="left" vertical="center" indent="6"/>
      <protection hidden="1"/>
    </xf>
    <xf numFmtId="0" fontId="38" fillId="3" borderId="3" xfId="0" applyFont="1" applyFill="1" applyBorder="1" applyAlignment="1" applyProtection="1">
      <alignment horizontal="left" vertical="center" wrapText="1" indent="4"/>
      <protection hidden="1"/>
    </xf>
    <xf numFmtId="0" fontId="10" fillId="3" borderId="3" xfId="0" applyFont="1" applyFill="1" applyBorder="1" applyAlignment="1" applyProtection="1">
      <alignment horizontal="center" vertical="center" wrapText="1"/>
      <protection hidden="1"/>
    </xf>
    <xf numFmtId="0" fontId="10" fillId="3" borderId="38" xfId="0" applyFont="1" applyFill="1" applyBorder="1" applyAlignment="1" applyProtection="1">
      <alignment horizontal="center" vertical="center" wrapText="1"/>
      <protection hidden="1"/>
    </xf>
    <xf numFmtId="169" fontId="38" fillId="34" borderId="33" xfId="182" applyNumberFormat="1" applyFont="1" applyFill="1" applyBorder="1" applyAlignment="1" applyProtection="1">
      <alignment horizontal="center" vertical="center" wrapText="1"/>
      <protection locked="0" hidden="1"/>
    </xf>
    <xf numFmtId="169" fontId="38" fillId="34" borderId="35" xfId="182" applyNumberFormat="1" applyFont="1" applyFill="1" applyBorder="1" applyAlignment="1" applyProtection="1">
      <alignment horizontal="center" vertical="center" wrapText="1"/>
      <protection locked="0" hidden="1"/>
    </xf>
    <xf numFmtId="0" fontId="38" fillId="34" borderId="33" xfId="0" applyFont="1" applyFill="1" applyBorder="1" applyAlignment="1" applyProtection="1">
      <alignment horizontal="center" vertical="center" wrapText="1"/>
      <protection locked="0" hidden="1"/>
    </xf>
    <xf numFmtId="0" fontId="38" fillId="34" borderId="35" xfId="0" applyFont="1" applyFill="1" applyBorder="1" applyAlignment="1" applyProtection="1">
      <alignment horizontal="center" vertical="center" wrapText="1"/>
      <protection locked="0" hidden="1"/>
    </xf>
    <xf numFmtId="0" fontId="11" fillId="3" borderId="3" xfId="0" applyFont="1" applyFill="1" applyBorder="1" applyAlignment="1" applyProtection="1">
      <alignment horizontal="center" vertical="center" wrapText="1"/>
      <protection hidden="1"/>
    </xf>
    <xf numFmtId="0" fontId="11" fillId="3" borderId="38" xfId="0" applyFont="1" applyFill="1" applyBorder="1" applyAlignment="1" applyProtection="1">
      <alignment horizontal="center" vertical="center" wrapText="1"/>
      <protection hidden="1"/>
    </xf>
    <xf numFmtId="0" fontId="59" fillId="2" borderId="41" xfId="0" applyFont="1" applyFill="1" applyBorder="1" applyAlignment="1" applyProtection="1">
      <alignment horizontal="center" vertical="center" wrapText="1"/>
      <protection hidden="1"/>
    </xf>
    <xf numFmtId="0" fontId="54" fillId="2" borderId="0" xfId="0" applyFont="1" applyFill="1" applyAlignment="1" applyProtection="1">
      <alignment horizontal="center" vertical="center" wrapText="1"/>
      <protection hidden="1"/>
    </xf>
    <xf numFmtId="0" fontId="54" fillId="2" borderId="6" xfId="0" applyFont="1" applyFill="1" applyBorder="1" applyAlignment="1" applyProtection="1">
      <alignment horizontal="center" vertical="center" wrapText="1"/>
      <protection hidden="1"/>
    </xf>
    <xf numFmtId="0" fontId="10" fillId="3" borderId="3" xfId="0" applyFont="1" applyFill="1" applyBorder="1" applyAlignment="1" applyProtection="1">
      <alignment horizontal="left" vertical="center" wrapText="1"/>
      <protection hidden="1"/>
    </xf>
    <xf numFmtId="0" fontId="38" fillId="2" borderId="41" xfId="0" applyFont="1" applyFill="1" applyBorder="1" applyAlignment="1" applyProtection="1">
      <alignment horizontal="left" vertical="center" wrapText="1"/>
      <protection hidden="1"/>
    </xf>
    <xf numFmtId="0" fontId="71" fillId="2" borderId="0" xfId="1" applyFont="1" applyFill="1" applyAlignment="1" applyProtection="1">
      <alignment horizontal="center" vertical="center"/>
      <protection hidden="1"/>
    </xf>
    <xf numFmtId="0" fontId="68" fillId="2" borderId="0" xfId="1" applyFont="1" applyFill="1" applyAlignment="1" applyProtection="1">
      <alignment horizontal="center" vertical="center"/>
      <protection hidden="1"/>
    </xf>
    <xf numFmtId="0" fontId="2" fillId="34" borderId="36" xfId="0" applyFont="1" applyFill="1" applyBorder="1" applyAlignment="1" applyProtection="1">
      <alignment horizontal="center" vertical="center" wrapText="1"/>
      <protection locked="0" hidden="1"/>
    </xf>
    <xf numFmtId="0" fontId="2" fillId="34" borderId="37" xfId="0" applyFont="1" applyFill="1" applyBorder="1" applyAlignment="1" applyProtection="1">
      <alignment horizontal="center" vertical="center" wrapText="1"/>
      <protection locked="0" hidden="1"/>
    </xf>
    <xf numFmtId="0" fontId="56" fillId="33" borderId="1" xfId="79" applyFont="1" applyFill="1" applyBorder="1" applyAlignment="1" applyProtection="1">
      <alignment horizontal="left" vertical="top"/>
      <protection hidden="1"/>
    </xf>
    <xf numFmtId="0" fontId="56" fillId="33" borderId="0" xfId="79" applyFont="1" applyFill="1" applyBorder="1" applyAlignment="1" applyProtection="1">
      <alignment horizontal="left" vertical="top"/>
      <protection hidden="1"/>
    </xf>
    <xf numFmtId="0" fontId="56" fillId="33" borderId="2" xfId="79" applyFont="1" applyFill="1" applyBorder="1" applyAlignment="1" applyProtection="1">
      <alignment horizontal="left" vertical="top"/>
      <protection hidden="1"/>
    </xf>
    <xf numFmtId="0" fontId="2" fillId="2" borderId="6" xfId="0" applyFont="1" applyFill="1" applyBorder="1" applyAlignment="1" applyProtection="1">
      <alignment horizontal="left" vertical="center"/>
      <protection hidden="1"/>
    </xf>
    <xf numFmtId="0" fontId="12" fillId="2" borderId="49" xfId="1" applyFont="1" applyFill="1" applyBorder="1" applyAlignment="1" applyProtection="1">
      <alignment horizontal="left" vertical="center" wrapText="1"/>
      <protection hidden="1"/>
    </xf>
    <xf numFmtId="0" fontId="12" fillId="2" borderId="4" xfId="1" applyFont="1" applyFill="1" applyBorder="1" applyAlignment="1" applyProtection="1">
      <alignment horizontal="left" vertical="center" wrapText="1"/>
      <protection hidden="1"/>
    </xf>
    <xf numFmtId="0" fontId="11" fillId="2" borderId="38" xfId="1" applyFont="1" applyFill="1" applyBorder="1" applyAlignment="1" applyProtection="1">
      <alignment horizontal="left" vertical="center" wrapText="1"/>
      <protection hidden="1"/>
    </xf>
    <xf numFmtId="0" fontId="11" fillId="2" borderId="39" xfId="1" applyFont="1" applyFill="1" applyBorder="1" applyAlignment="1" applyProtection="1">
      <alignment horizontal="left" vertical="center" wrapText="1"/>
      <protection hidden="1"/>
    </xf>
    <xf numFmtId="0" fontId="61" fillId="2" borderId="38" xfId="1" applyFont="1" applyFill="1" applyBorder="1" applyAlignment="1" applyProtection="1">
      <alignment horizontal="left" vertical="center" wrapText="1" indent="2"/>
      <protection hidden="1"/>
    </xf>
    <xf numFmtId="0" fontId="61" fillId="2" borderId="39" xfId="1" applyFont="1" applyFill="1" applyBorder="1" applyAlignment="1" applyProtection="1">
      <alignment horizontal="left" vertical="center" wrapText="1" indent="2"/>
      <protection hidden="1"/>
    </xf>
    <xf numFmtId="0" fontId="11" fillId="2" borderId="38" xfId="1" applyFont="1" applyFill="1" applyBorder="1" applyAlignment="1" applyProtection="1">
      <alignment horizontal="left" vertical="center" wrapText="1" indent="2"/>
      <protection hidden="1"/>
    </xf>
    <xf numFmtId="0" fontId="11" fillId="2" borderId="39" xfId="1" applyFont="1" applyFill="1" applyBorder="1" applyAlignment="1" applyProtection="1">
      <alignment horizontal="left" vertical="center" wrapText="1" indent="2"/>
      <protection hidden="1"/>
    </xf>
    <xf numFmtId="0" fontId="12" fillId="2" borderId="0" xfId="1" applyFont="1" applyFill="1" applyAlignment="1" applyProtection="1">
      <alignment horizontal="left" vertical="center" wrapText="1"/>
      <protection hidden="1"/>
    </xf>
    <xf numFmtId="0" fontId="64" fillId="2" borderId="0" xfId="0" applyFont="1" applyFill="1" applyAlignment="1" applyProtection="1">
      <alignment horizontal="left" vertical="center" wrapText="1"/>
      <protection hidden="1"/>
    </xf>
    <xf numFmtId="0" fontId="38" fillId="2" borderId="0" xfId="0" applyFont="1" applyFill="1" applyAlignment="1" applyProtection="1">
      <alignment horizontal="left" vertical="center" wrapText="1"/>
      <protection hidden="1"/>
    </xf>
    <xf numFmtId="0" fontId="11" fillId="2" borderId="6" xfId="1" applyFont="1" applyFill="1" applyBorder="1" applyAlignment="1" applyProtection="1">
      <alignment horizontal="center" vertical="center" wrapText="1"/>
      <protection hidden="1"/>
    </xf>
    <xf numFmtId="0" fontId="11" fillId="2" borderId="7" xfId="1" applyFont="1" applyFill="1" applyBorder="1" applyAlignment="1" applyProtection="1">
      <alignment horizontal="center" vertical="center" wrapText="1"/>
      <protection hidden="1"/>
    </xf>
    <xf numFmtId="0" fontId="10" fillId="3" borderId="38" xfId="0" applyFont="1" applyFill="1" applyBorder="1" applyAlignment="1" applyProtection="1">
      <alignment horizontal="right" vertical="center" wrapText="1"/>
      <protection hidden="1"/>
    </xf>
    <xf numFmtId="0" fontId="10" fillId="3" borderId="39" xfId="0" applyFont="1" applyFill="1" applyBorder="1" applyAlignment="1" applyProtection="1">
      <alignment horizontal="right" vertical="center" wrapText="1"/>
      <protection hidden="1"/>
    </xf>
    <xf numFmtId="0" fontId="11" fillId="2" borderId="38" xfId="0" applyFont="1" applyFill="1" applyBorder="1" applyAlignment="1" applyProtection="1">
      <alignment horizontal="center" vertical="center" wrapText="1"/>
      <protection hidden="1"/>
    </xf>
    <xf numFmtId="0" fontId="11" fillId="2" borderId="48" xfId="0" applyFont="1" applyFill="1" applyBorder="1" applyAlignment="1" applyProtection="1">
      <alignment horizontal="center" vertical="center" wrapText="1"/>
      <protection hidden="1"/>
    </xf>
    <xf numFmtId="0" fontId="80" fillId="2" borderId="5" xfId="185" applyFont="1" applyFill="1" applyBorder="1" applyAlignment="1" applyProtection="1">
      <alignment wrapText="1"/>
      <protection locked="0" hidden="1"/>
    </xf>
    <xf numFmtId="0" fontId="80" fillId="0" borderId="6" xfId="185" applyFont="1" applyBorder="1" applyAlignment="1" applyProtection="1">
      <alignment wrapText="1"/>
      <protection locked="0"/>
    </xf>
    <xf numFmtId="0" fontId="80" fillId="0" borderId="7" xfId="185" applyFont="1" applyBorder="1" applyAlignment="1" applyProtection="1">
      <alignment wrapText="1"/>
      <protection locked="0"/>
    </xf>
    <xf numFmtId="0" fontId="48" fillId="2" borderId="0" xfId="1" applyFont="1" applyFill="1" applyAlignment="1" applyProtection="1">
      <alignment horizontal="center" vertical="center"/>
      <protection hidden="1"/>
    </xf>
    <xf numFmtId="0" fontId="8" fillId="2" borderId="0" xfId="1" applyFont="1" applyFill="1" applyAlignment="1" applyProtection="1">
      <alignment horizontal="center" vertical="center" wrapText="1"/>
      <protection hidden="1"/>
    </xf>
    <xf numFmtId="0" fontId="5" fillId="2" borderId="0" xfId="0" applyFont="1" applyFill="1" applyAlignment="1" applyProtection="1">
      <alignment horizontal="center" vertical="center" wrapText="1"/>
      <protection hidden="1"/>
    </xf>
    <xf numFmtId="0" fontId="2" fillId="2" borderId="40" xfId="0" applyFont="1" applyFill="1" applyBorder="1" applyAlignment="1" applyProtection="1">
      <alignment horizontal="left" vertical="center" wrapText="1"/>
      <protection hidden="1"/>
    </xf>
    <xf numFmtId="0" fontId="2" fillId="2" borderId="41" xfId="0" applyFont="1" applyFill="1" applyBorder="1" applyAlignment="1" applyProtection="1">
      <alignment horizontal="left" vertical="center" wrapText="1"/>
      <protection hidden="1"/>
    </xf>
    <xf numFmtId="0" fontId="2" fillId="2" borderId="48" xfId="0" applyFont="1" applyFill="1" applyBorder="1" applyAlignment="1" applyProtection="1">
      <alignment horizontal="left" vertical="center" wrapText="1"/>
      <protection hidden="1"/>
    </xf>
    <xf numFmtId="0" fontId="2" fillId="2" borderId="1" xfId="0" applyFont="1" applyFill="1" applyBorder="1" applyAlignment="1" applyProtection="1">
      <alignment horizontal="left" vertical="center" wrapText="1"/>
      <protection hidden="1"/>
    </xf>
    <xf numFmtId="0" fontId="2" fillId="2" borderId="2" xfId="0" applyFont="1" applyFill="1" applyBorder="1" applyAlignment="1" applyProtection="1">
      <alignment horizontal="left" vertical="center" wrapText="1"/>
      <protection hidden="1"/>
    </xf>
    <xf numFmtId="0" fontId="43" fillId="0" borderId="40" xfId="1" applyFont="1" applyBorder="1" applyAlignment="1">
      <alignment horizontal="center" vertical="center"/>
    </xf>
    <xf numFmtId="0" fontId="43" fillId="0" borderId="9" xfId="1" applyFont="1" applyBorder="1" applyAlignment="1">
      <alignment horizontal="center" vertical="center"/>
    </xf>
    <xf numFmtId="0" fontId="43" fillId="0" borderId="4" xfId="1" applyFont="1" applyBorder="1" applyAlignment="1">
      <alignment horizontal="center" vertical="center"/>
    </xf>
    <xf numFmtId="0" fontId="44" fillId="0" borderId="38" xfId="0" applyFont="1" applyBorder="1" applyAlignment="1">
      <alignment horizontal="center" vertical="center"/>
    </xf>
    <xf numFmtId="0" fontId="44" fillId="0" borderId="21" xfId="0" applyFont="1" applyBorder="1" applyAlignment="1">
      <alignment horizontal="center" vertical="center"/>
    </xf>
    <xf numFmtId="0" fontId="43" fillId="2" borderId="3" xfId="1" applyFont="1" applyFill="1" applyBorder="1" applyAlignment="1">
      <alignment horizontal="center" vertical="center"/>
    </xf>
    <xf numFmtId="0" fontId="43" fillId="2" borderId="41" xfId="1" applyFont="1" applyFill="1" applyBorder="1" applyAlignment="1">
      <alignment horizontal="center" vertical="center"/>
    </xf>
    <xf numFmtId="0" fontId="43" fillId="2" borderId="48" xfId="1" applyFont="1" applyFill="1" applyBorder="1" applyAlignment="1">
      <alignment horizontal="center" vertical="center"/>
    </xf>
    <xf numFmtId="0" fontId="43" fillId="2" borderId="6" xfId="1" applyFont="1" applyFill="1" applyBorder="1" applyAlignment="1">
      <alignment horizontal="center" vertical="center"/>
    </xf>
    <xf numFmtId="0" fontId="43" fillId="2" borderId="7" xfId="1" applyFont="1" applyFill="1" applyBorder="1" applyAlignment="1">
      <alignment horizontal="center" vertical="center"/>
    </xf>
    <xf numFmtId="0" fontId="43" fillId="0" borderId="3" xfId="1" applyFont="1" applyBorder="1" applyAlignment="1">
      <alignment horizontal="center" vertical="center" wrapText="1"/>
    </xf>
    <xf numFmtId="0" fontId="43" fillId="2" borderId="40" xfId="1" applyFont="1" applyFill="1" applyBorder="1" applyAlignment="1">
      <alignment horizontal="center" vertical="center"/>
    </xf>
    <xf numFmtId="0" fontId="43" fillId="2" borderId="5" xfId="1" applyFont="1" applyFill="1" applyBorder="1" applyAlignment="1">
      <alignment horizontal="center" vertical="center"/>
    </xf>
    <xf numFmtId="0" fontId="44" fillId="0" borderId="49" xfId="0" applyFont="1" applyBorder="1" applyAlignment="1">
      <alignment horizontal="center" vertical="center" wrapText="1"/>
    </xf>
    <xf numFmtId="0" fontId="44" fillId="0" borderId="4" xfId="0" applyFont="1" applyBorder="1" applyAlignment="1">
      <alignment horizontal="center" vertical="center" wrapText="1"/>
    </xf>
    <xf numFmtId="0" fontId="43" fillId="2" borderId="48" xfId="1" applyFont="1" applyFill="1" applyBorder="1" applyAlignment="1">
      <alignment horizontal="center" vertical="center" wrapText="1"/>
    </xf>
    <xf numFmtId="0" fontId="43" fillId="2" borderId="7" xfId="1" applyFont="1" applyFill="1" applyBorder="1" applyAlignment="1">
      <alignment horizontal="center" vertical="center" wrapText="1"/>
    </xf>
    <xf numFmtId="0" fontId="44" fillId="0" borderId="3" xfId="0" applyFont="1" applyBorder="1" applyAlignment="1">
      <alignment horizontal="center" vertical="center"/>
    </xf>
    <xf numFmtId="0" fontId="43" fillId="2" borderId="21" xfId="1" applyFont="1" applyFill="1" applyBorder="1" applyAlignment="1">
      <alignment horizontal="center" vertical="center"/>
    </xf>
    <xf numFmtId="0" fontId="43" fillId="2" borderId="39" xfId="1" applyFont="1" applyFill="1" applyBorder="1" applyAlignment="1">
      <alignment horizontal="center" vertical="center"/>
    </xf>
  </cellXfs>
  <cellStyles count="186">
    <cellStyle name="20% - Accent1 2" xfId="3" xr:uid="{00000000-0005-0000-0000-000000000000}"/>
    <cellStyle name="20% - Accent2 2" xfId="4" xr:uid="{00000000-0005-0000-0000-000001000000}"/>
    <cellStyle name="20% - Accent3 2" xfId="5" xr:uid="{00000000-0005-0000-0000-000002000000}"/>
    <cellStyle name="20% - Accent4 2" xfId="6" xr:uid="{00000000-0005-0000-0000-000003000000}"/>
    <cellStyle name="20% - Accent5 2" xfId="7" xr:uid="{00000000-0005-0000-0000-000004000000}"/>
    <cellStyle name="20% - Accent6 2" xfId="8" xr:uid="{00000000-0005-0000-0000-000005000000}"/>
    <cellStyle name="40% - Accent1 2" xfId="9" xr:uid="{00000000-0005-0000-0000-000006000000}"/>
    <cellStyle name="40% - Accent2 2" xfId="10" xr:uid="{00000000-0005-0000-0000-000007000000}"/>
    <cellStyle name="40% - Accent3 2" xfId="11" xr:uid="{00000000-0005-0000-0000-000008000000}"/>
    <cellStyle name="40% - Accent4 2" xfId="12" xr:uid="{00000000-0005-0000-0000-000009000000}"/>
    <cellStyle name="40% - Accent5 2" xfId="13" xr:uid="{00000000-0005-0000-0000-00000A000000}"/>
    <cellStyle name="40% - Accent6 2" xfId="14" xr:uid="{00000000-0005-0000-0000-00000B000000}"/>
    <cellStyle name="60% - Accent1 2" xfId="15" xr:uid="{00000000-0005-0000-0000-00000C000000}"/>
    <cellStyle name="60% - Accent2 2" xfId="16" xr:uid="{00000000-0005-0000-0000-00000D000000}"/>
    <cellStyle name="60% - Accent3 2" xfId="17" xr:uid="{00000000-0005-0000-0000-00000E000000}"/>
    <cellStyle name="60% - Accent4 2" xfId="18" xr:uid="{00000000-0005-0000-0000-00000F000000}"/>
    <cellStyle name="60% - Accent5 2" xfId="19" xr:uid="{00000000-0005-0000-0000-000010000000}"/>
    <cellStyle name="60% - Accent6 2" xfId="20" xr:uid="{00000000-0005-0000-0000-000011000000}"/>
    <cellStyle name="Accent1 2" xfId="21" xr:uid="{00000000-0005-0000-0000-000012000000}"/>
    <cellStyle name="Accent1 2 2" xfId="22" xr:uid="{00000000-0005-0000-0000-000013000000}"/>
    <cellStyle name="Accent2 2" xfId="23" xr:uid="{00000000-0005-0000-0000-000014000000}"/>
    <cellStyle name="Accent3 2" xfId="24" xr:uid="{00000000-0005-0000-0000-000015000000}"/>
    <cellStyle name="Accent4 2" xfId="25" xr:uid="{00000000-0005-0000-0000-000016000000}"/>
    <cellStyle name="Accent5 2" xfId="26" xr:uid="{00000000-0005-0000-0000-000017000000}"/>
    <cellStyle name="Accent6 2" xfId="27" xr:uid="{00000000-0005-0000-0000-000018000000}"/>
    <cellStyle name="Bad 2" xfId="28" xr:uid="{00000000-0005-0000-0000-000019000000}"/>
    <cellStyle name="CALC_Date" xfId="29" xr:uid="{00000000-0005-0000-0000-00001A000000}"/>
    <cellStyle name="Calculation 2" xfId="30" xr:uid="{00000000-0005-0000-0000-00001B000000}"/>
    <cellStyle name="Calculation 2 2" xfId="31" xr:uid="{00000000-0005-0000-0000-00001C000000}"/>
    <cellStyle name="Calculation 2 2 2" xfId="32" xr:uid="{00000000-0005-0000-0000-00001D000000}"/>
    <cellStyle name="Calculation 2 2 2 2" xfId="163" xr:uid="{00000000-0005-0000-0000-00001E000000}"/>
    <cellStyle name="Calculation 2 2 3" xfId="162" xr:uid="{00000000-0005-0000-0000-00001F000000}"/>
    <cellStyle name="Calculation 2 3" xfId="33" xr:uid="{00000000-0005-0000-0000-000020000000}"/>
    <cellStyle name="Calculation 2 3 2" xfId="164" xr:uid="{00000000-0005-0000-0000-000021000000}"/>
    <cellStyle name="Calculation 2 4" xfId="161" xr:uid="{00000000-0005-0000-0000-000022000000}"/>
    <cellStyle name="cells" xfId="34" xr:uid="{00000000-0005-0000-0000-000023000000}"/>
    <cellStyle name="Check Cell 2" xfId="35" xr:uid="{00000000-0005-0000-0000-000024000000}"/>
    <cellStyle name="column field" xfId="36" xr:uid="{00000000-0005-0000-0000-000025000000}"/>
    <cellStyle name="Comma 2" xfId="37" xr:uid="{00000000-0005-0000-0000-000026000000}"/>
    <cellStyle name="Comma 2 2" xfId="38" xr:uid="{00000000-0005-0000-0000-000027000000}"/>
    <cellStyle name="Comma 2 2 2" xfId="39" xr:uid="{00000000-0005-0000-0000-000028000000}"/>
    <cellStyle name="Comma 2 3" xfId="40" xr:uid="{00000000-0005-0000-0000-000029000000}"/>
    <cellStyle name="Comma 3" xfId="41" xr:uid="{00000000-0005-0000-0000-00002A000000}"/>
    <cellStyle name="Comma 4" xfId="42" xr:uid="{00000000-0005-0000-0000-00002B000000}"/>
    <cellStyle name="Comma 5" xfId="160" xr:uid="{00000000-0005-0000-0000-00002C000000}"/>
    <cellStyle name="Currency" xfId="182" builtinId="4"/>
    <cellStyle name="Currency 2" xfId="43" xr:uid="{00000000-0005-0000-0000-00002E000000}"/>
    <cellStyle name="Currency 2 2" xfId="44" xr:uid="{00000000-0005-0000-0000-00002F000000}"/>
    <cellStyle name="Currency 2 2 2" xfId="45" xr:uid="{00000000-0005-0000-0000-000030000000}"/>
    <cellStyle name="Currency 2 2 2 2" xfId="46" xr:uid="{00000000-0005-0000-0000-000031000000}"/>
    <cellStyle name="Currency 2 2 3" xfId="47" xr:uid="{00000000-0005-0000-0000-000032000000}"/>
    <cellStyle name="Currency 2 3" xfId="48" xr:uid="{00000000-0005-0000-0000-000033000000}"/>
    <cellStyle name="Currency 2 3 2" xfId="49" xr:uid="{00000000-0005-0000-0000-000034000000}"/>
    <cellStyle name="Currency 2 4" xfId="50" xr:uid="{00000000-0005-0000-0000-000035000000}"/>
    <cellStyle name="Currency 3" xfId="51" xr:uid="{00000000-0005-0000-0000-000036000000}"/>
    <cellStyle name="Currency 3 2" xfId="52" xr:uid="{00000000-0005-0000-0000-000037000000}"/>
    <cellStyle name="Currency 3 2 2" xfId="53" xr:uid="{00000000-0005-0000-0000-000038000000}"/>
    <cellStyle name="Currency 3 3" xfId="54" xr:uid="{00000000-0005-0000-0000-000039000000}"/>
    <cellStyle name="Currency 4" xfId="55" xr:uid="{00000000-0005-0000-0000-00003A000000}"/>
    <cellStyle name="Currency 4 2" xfId="56" xr:uid="{00000000-0005-0000-0000-00003B000000}"/>
    <cellStyle name="Currency 5" xfId="57" xr:uid="{00000000-0005-0000-0000-00003C000000}"/>
    <cellStyle name="Currency 5 2" xfId="58" xr:uid="{00000000-0005-0000-0000-00003D000000}"/>
    <cellStyle name="Currency 6" xfId="59" xr:uid="{00000000-0005-0000-0000-00003E000000}"/>
    <cellStyle name="Currency 7" xfId="2" xr:uid="{00000000-0005-0000-0000-00003F000000}"/>
    <cellStyle name="Currency 8" xfId="184" xr:uid="{00000000-0005-0000-0000-000040000000}"/>
    <cellStyle name="Explanatory Text 2" xfId="60" xr:uid="{00000000-0005-0000-0000-000041000000}"/>
    <cellStyle name="field" xfId="61" xr:uid="{00000000-0005-0000-0000-000042000000}"/>
    <cellStyle name="field names" xfId="62" xr:uid="{00000000-0005-0000-0000-000043000000}"/>
    <cellStyle name="footer" xfId="63" xr:uid="{00000000-0005-0000-0000-000044000000}"/>
    <cellStyle name="GEN_Assumption" xfId="64" xr:uid="{00000000-0005-0000-0000-000045000000}"/>
    <cellStyle name="Good 2" xfId="65" xr:uid="{00000000-0005-0000-0000-000046000000}"/>
    <cellStyle name="heading" xfId="66" xr:uid="{00000000-0005-0000-0000-000047000000}"/>
    <cellStyle name="Heading 1 2" xfId="67" xr:uid="{00000000-0005-0000-0000-000048000000}"/>
    <cellStyle name="Heading 2 2" xfId="68" xr:uid="{00000000-0005-0000-0000-000049000000}"/>
    <cellStyle name="Heading 3 2" xfId="69" xr:uid="{00000000-0005-0000-0000-00004A000000}"/>
    <cellStyle name="Heading 4 2" xfId="70" xr:uid="{00000000-0005-0000-0000-00004B000000}"/>
    <cellStyle name="Hyperlink" xfId="185" builtinId="8"/>
    <cellStyle name="Hyperlink 2" xfId="71" xr:uid="{00000000-0005-0000-0000-00004D000000}"/>
    <cellStyle name="Hyperlink 3" xfId="72" xr:uid="{00000000-0005-0000-0000-00004E000000}"/>
    <cellStyle name="INP_Background" xfId="73" xr:uid="{00000000-0005-0000-0000-00004F000000}"/>
    <cellStyle name="Input 2" xfId="74" xr:uid="{00000000-0005-0000-0000-000050000000}"/>
    <cellStyle name="Input 2 2" xfId="75" xr:uid="{00000000-0005-0000-0000-000051000000}"/>
    <cellStyle name="Input 2 2 2" xfId="76" xr:uid="{00000000-0005-0000-0000-000052000000}"/>
    <cellStyle name="Input 2 2 2 2" xfId="167" xr:uid="{00000000-0005-0000-0000-000053000000}"/>
    <cellStyle name="Input 2 2 3" xfId="166" xr:uid="{00000000-0005-0000-0000-000054000000}"/>
    <cellStyle name="Input 2 3" xfId="77" xr:uid="{00000000-0005-0000-0000-000055000000}"/>
    <cellStyle name="Input 2 3 2" xfId="168" xr:uid="{00000000-0005-0000-0000-000056000000}"/>
    <cellStyle name="Input 2 4" xfId="165" xr:uid="{00000000-0005-0000-0000-000057000000}"/>
    <cellStyle name="Linked Cell 2" xfId="78" xr:uid="{00000000-0005-0000-0000-000058000000}"/>
    <cellStyle name="Neutral 2" xfId="79" xr:uid="{00000000-0005-0000-0000-000059000000}"/>
    <cellStyle name="Normal" xfId="0" builtinId="0"/>
    <cellStyle name="Normal 10" xfId="80" xr:uid="{00000000-0005-0000-0000-00005B000000}"/>
    <cellStyle name="Normal 10 10" xfId="81" xr:uid="{00000000-0005-0000-0000-00005C000000}"/>
    <cellStyle name="Normal 11" xfId="82" xr:uid="{00000000-0005-0000-0000-00005D000000}"/>
    <cellStyle name="Normal 12" xfId="83" xr:uid="{00000000-0005-0000-0000-00005E000000}"/>
    <cellStyle name="Normal 13" xfId="84" xr:uid="{00000000-0005-0000-0000-00005F000000}"/>
    <cellStyle name="Normal 14" xfId="85" xr:uid="{00000000-0005-0000-0000-000060000000}"/>
    <cellStyle name="Normal 15" xfId="86" xr:uid="{00000000-0005-0000-0000-000061000000}"/>
    <cellStyle name="Normal 16" xfId="87" xr:uid="{00000000-0005-0000-0000-000062000000}"/>
    <cellStyle name="Normal 17" xfId="88" xr:uid="{00000000-0005-0000-0000-000063000000}"/>
    <cellStyle name="Normal 19" xfId="89" xr:uid="{00000000-0005-0000-0000-000064000000}"/>
    <cellStyle name="Normal 2" xfId="1" xr:uid="{00000000-0005-0000-0000-000065000000}"/>
    <cellStyle name="Normal 2 2" xfId="90" xr:uid="{00000000-0005-0000-0000-000066000000}"/>
    <cellStyle name="Normal 2_Anlaysis for DEEWR - NSW GAP Analysis 120515.xls" xfId="91" xr:uid="{00000000-0005-0000-0000-000067000000}"/>
    <cellStyle name="Normal 21" xfId="92" xr:uid="{00000000-0005-0000-0000-000068000000}"/>
    <cellStyle name="Normal 22" xfId="93" xr:uid="{00000000-0005-0000-0000-000069000000}"/>
    <cellStyle name="Normal 23" xfId="94" xr:uid="{00000000-0005-0000-0000-00006A000000}"/>
    <cellStyle name="Normal 25" xfId="95" xr:uid="{00000000-0005-0000-0000-00006B000000}"/>
    <cellStyle name="Normal 27" xfId="96" xr:uid="{00000000-0005-0000-0000-00006C000000}"/>
    <cellStyle name="Normal 28" xfId="97" xr:uid="{00000000-0005-0000-0000-00006D000000}"/>
    <cellStyle name="Normal 29" xfId="98" xr:uid="{00000000-0005-0000-0000-00006E000000}"/>
    <cellStyle name="Normal 3" xfId="99" xr:uid="{00000000-0005-0000-0000-00006F000000}"/>
    <cellStyle name="Normal 3 2" xfId="100" xr:uid="{00000000-0005-0000-0000-000070000000}"/>
    <cellStyle name="Normal 3 3" xfId="101" xr:uid="{00000000-0005-0000-0000-000071000000}"/>
    <cellStyle name="Normal 3 4" xfId="102" xr:uid="{00000000-0005-0000-0000-000072000000}"/>
    <cellStyle name="Normal 30" xfId="103" xr:uid="{00000000-0005-0000-0000-000073000000}"/>
    <cellStyle name="Normal 31" xfId="104" xr:uid="{00000000-0005-0000-0000-000074000000}"/>
    <cellStyle name="Normal 32" xfId="105" xr:uid="{00000000-0005-0000-0000-000075000000}"/>
    <cellStyle name="Normal 33" xfId="106" xr:uid="{00000000-0005-0000-0000-000076000000}"/>
    <cellStyle name="Normal 34 13" xfId="107" xr:uid="{00000000-0005-0000-0000-000077000000}"/>
    <cellStyle name="Normal 36" xfId="108" xr:uid="{00000000-0005-0000-0000-000078000000}"/>
    <cellStyle name="Normal 37 2" xfId="109" xr:uid="{00000000-0005-0000-0000-000079000000}"/>
    <cellStyle name="Normal 39" xfId="110" xr:uid="{00000000-0005-0000-0000-00007A000000}"/>
    <cellStyle name="Normal 39 15" xfId="111" xr:uid="{00000000-0005-0000-0000-00007B000000}"/>
    <cellStyle name="Normal 4" xfId="112" xr:uid="{00000000-0005-0000-0000-00007C000000}"/>
    <cellStyle name="Normal 4 2" xfId="113" xr:uid="{00000000-0005-0000-0000-00007D000000}"/>
    <cellStyle name="Normal 40" xfId="114" xr:uid="{00000000-0005-0000-0000-00007E000000}"/>
    <cellStyle name="Normal 41 16" xfId="115" xr:uid="{00000000-0005-0000-0000-00007F000000}"/>
    <cellStyle name="Normal 42 17" xfId="116" xr:uid="{00000000-0005-0000-0000-000080000000}"/>
    <cellStyle name="Normal 43" xfId="117" xr:uid="{00000000-0005-0000-0000-000081000000}"/>
    <cellStyle name="Normal 44 18" xfId="118" xr:uid="{00000000-0005-0000-0000-000082000000}"/>
    <cellStyle name="Normal 45" xfId="119" xr:uid="{00000000-0005-0000-0000-000083000000}"/>
    <cellStyle name="Normal 48" xfId="120" xr:uid="{00000000-0005-0000-0000-000084000000}"/>
    <cellStyle name="Normal 49" xfId="121" xr:uid="{00000000-0005-0000-0000-000085000000}"/>
    <cellStyle name="Normal 5" xfId="122" xr:uid="{00000000-0005-0000-0000-000086000000}"/>
    <cellStyle name="Normal 5 2" xfId="123" xr:uid="{00000000-0005-0000-0000-000087000000}"/>
    <cellStyle name="Normal 52" xfId="124" xr:uid="{00000000-0005-0000-0000-000088000000}"/>
    <cellStyle name="Normal 53" xfId="125" xr:uid="{00000000-0005-0000-0000-000089000000}"/>
    <cellStyle name="Normal 54" xfId="126" xr:uid="{00000000-0005-0000-0000-00008A000000}"/>
    <cellStyle name="Normal 55" xfId="127" xr:uid="{00000000-0005-0000-0000-00008B000000}"/>
    <cellStyle name="Normal 56" xfId="128" xr:uid="{00000000-0005-0000-0000-00008C000000}"/>
    <cellStyle name="Normal 57" xfId="129" xr:uid="{00000000-0005-0000-0000-00008D000000}"/>
    <cellStyle name="Normal 58" xfId="130" xr:uid="{00000000-0005-0000-0000-00008E000000}"/>
    <cellStyle name="Normal 59" xfId="131" xr:uid="{00000000-0005-0000-0000-00008F000000}"/>
    <cellStyle name="Normal 6" xfId="132" xr:uid="{00000000-0005-0000-0000-000090000000}"/>
    <cellStyle name="Normal 62" xfId="133" xr:uid="{00000000-0005-0000-0000-000091000000}"/>
    <cellStyle name="Normal 62 4" xfId="134" xr:uid="{00000000-0005-0000-0000-000092000000}"/>
    <cellStyle name="Normal 64" xfId="135" xr:uid="{00000000-0005-0000-0000-000093000000}"/>
    <cellStyle name="Normal 67" xfId="136" xr:uid="{00000000-0005-0000-0000-000094000000}"/>
    <cellStyle name="Normal 7" xfId="137" xr:uid="{00000000-0005-0000-0000-000095000000}"/>
    <cellStyle name="Normal 8" xfId="138" xr:uid="{00000000-0005-0000-0000-000096000000}"/>
    <cellStyle name="Normal 9" xfId="139" xr:uid="{00000000-0005-0000-0000-000097000000}"/>
    <cellStyle name="Note 2" xfId="140" xr:uid="{00000000-0005-0000-0000-000098000000}"/>
    <cellStyle name="Note 2 2" xfId="141" xr:uid="{00000000-0005-0000-0000-000099000000}"/>
    <cellStyle name="Note 2 2 2" xfId="142" xr:uid="{00000000-0005-0000-0000-00009A000000}"/>
    <cellStyle name="Note 2 2 2 2" xfId="171" xr:uid="{00000000-0005-0000-0000-00009B000000}"/>
    <cellStyle name="Note 2 2 3" xfId="170" xr:uid="{00000000-0005-0000-0000-00009C000000}"/>
    <cellStyle name="Note 2 3" xfId="143" xr:uid="{00000000-0005-0000-0000-00009D000000}"/>
    <cellStyle name="Note 2 3 2" xfId="172" xr:uid="{00000000-0005-0000-0000-00009E000000}"/>
    <cellStyle name="Note 2 4" xfId="169" xr:uid="{00000000-0005-0000-0000-00009F000000}"/>
    <cellStyle name="Output 2" xfId="144" xr:uid="{00000000-0005-0000-0000-0000A0000000}"/>
    <cellStyle name="Output 2 2" xfId="145" xr:uid="{00000000-0005-0000-0000-0000A1000000}"/>
    <cellStyle name="Output 2 2 2" xfId="146" xr:uid="{00000000-0005-0000-0000-0000A2000000}"/>
    <cellStyle name="Output 2 2 2 2" xfId="175" xr:uid="{00000000-0005-0000-0000-0000A3000000}"/>
    <cellStyle name="Output 2 2 3" xfId="174" xr:uid="{00000000-0005-0000-0000-0000A4000000}"/>
    <cellStyle name="Output 2 3" xfId="147" xr:uid="{00000000-0005-0000-0000-0000A5000000}"/>
    <cellStyle name="Output 2 3 2" xfId="176" xr:uid="{00000000-0005-0000-0000-0000A6000000}"/>
    <cellStyle name="Output 2 4" xfId="173" xr:uid="{00000000-0005-0000-0000-0000A7000000}"/>
    <cellStyle name="Percent" xfId="183" builtinId="5"/>
    <cellStyle name="Percent 2" xfId="148" xr:uid="{00000000-0005-0000-0000-0000A9000000}"/>
    <cellStyle name="Percent 2 2" xfId="149" xr:uid="{00000000-0005-0000-0000-0000AA000000}"/>
    <cellStyle name="Percent 3" xfId="150" xr:uid="{00000000-0005-0000-0000-0000AB000000}"/>
    <cellStyle name="Percent 4" xfId="151" xr:uid="{00000000-0005-0000-0000-0000AC000000}"/>
    <cellStyle name="rowfield" xfId="152" xr:uid="{00000000-0005-0000-0000-0000AD000000}"/>
    <cellStyle name="rowfield 2" xfId="177" xr:uid="{00000000-0005-0000-0000-0000AE000000}"/>
    <cellStyle name="Test" xfId="153" xr:uid="{00000000-0005-0000-0000-0000AF000000}"/>
    <cellStyle name="Title 2" xfId="154" xr:uid="{00000000-0005-0000-0000-0000B0000000}"/>
    <cellStyle name="Total 2" xfId="155" xr:uid="{00000000-0005-0000-0000-0000B1000000}"/>
    <cellStyle name="Total 2 2" xfId="156" xr:uid="{00000000-0005-0000-0000-0000B2000000}"/>
    <cellStyle name="Total 2 2 2" xfId="157" xr:uid="{00000000-0005-0000-0000-0000B3000000}"/>
    <cellStyle name="Total 2 2 2 2" xfId="180" xr:uid="{00000000-0005-0000-0000-0000B4000000}"/>
    <cellStyle name="Total 2 2 3" xfId="179" xr:uid="{00000000-0005-0000-0000-0000B5000000}"/>
    <cellStyle name="Total 2 3" xfId="158" xr:uid="{00000000-0005-0000-0000-0000B6000000}"/>
    <cellStyle name="Total 2 3 2" xfId="181" xr:uid="{00000000-0005-0000-0000-0000B7000000}"/>
    <cellStyle name="Total 2 4" xfId="178" xr:uid="{00000000-0005-0000-0000-0000B8000000}"/>
    <cellStyle name="Warning Text 2" xfId="159" xr:uid="{00000000-0005-0000-0000-0000B9000000}"/>
  </cellStyles>
  <dxfs count="28">
    <dxf>
      <font>
        <color theme="2" tint="-0.34998626667073579"/>
      </font>
      <fill>
        <patternFill>
          <bgColor theme="2" tint="-0.499984740745262"/>
        </patternFill>
      </fill>
    </dxf>
    <dxf>
      <font>
        <color theme="2" tint="-0.34998626667073579"/>
      </font>
      <fill>
        <patternFill>
          <bgColor theme="2" tint="-0.499984740745262"/>
        </patternFill>
      </fill>
    </dxf>
    <dxf>
      <font>
        <color theme="2" tint="-0.34998626667073579"/>
      </font>
      <fill>
        <patternFill>
          <bgColor theme="2" tint="-0.499984740745262"/>
        </patternFill>
      </fill>
    </dxf>
    <dxf>
      <font>
        <color theme="2" tint="-0.34998626667073579"/>
      </font>
      <fill>
        <patternFill>
          <bgColor theme="2" tint="-0.499984740745262"/>
        </patternFill>
      </fill>
    </dxf>
    <dxf>
      <font>
        <color theme="2" tint="-0.34998626667073579"/>
      </font>
      <fill>
        <patternFill>
          <bgColor theme="2" tint="-0.499984740745262"/>
        </patternFill>
      </fill>
    </dxf>
    <dxf>
      <font>
        <color theme="2" tint="-0.34998626667073579"/>
      </font>
      <fill>
        <patternFill>
          <bgColor theme="2" tint="-0.499984740745262"/>
        </patternFill>
      </fill>
    </dxf>
    <dxf>
      <font>
        <color theme="0"/>
      </font>
    </dxf>
    <dxf>
      <font>
        <color theme="0"/>
      </font>
    </dxf>
    <dxf>
      <font>
        <color theme="0"/>
      </font>
    </dxf>
    <dxf>
      <font>
        <color theme="0"/>
      </font>
    </dxf>
    <dxf>
      <font>
        <color theme="0"/>
      </font>
    </dxf>
    <dxf>
      <font>
        <color theme="0"/>
      </font>
    </dxf>
    <dxf>
      <font>
        <color theme="0"/>
      </font>
      <fill>
        <patternFill>
          <bgColor theme="0"/>
        </patternFill>
      </fill>
      <border>
        <left/>
        <right/>
        <top/>
        <bottom/>
        <vertical/>
        <horizontal/>
      </border>
    </dxf>
    <dxf>
      <font>
        <strike val="0"/>
        <color theme="0"/>
      </font>
      <fill>
        <patternFill>
          <bgColor theme="0"/>
        </patternFill>
      </fill>
      <border>
        <left style="thin">
          <color auto="1"/>
        </left>
        <right style="thin">
          <color auto="1"/>
        </right>
        <top style="thin">
          <color auto="1"/>
        </top>
        <bottom style="thin">
          <color auto="1"/>
        </bottom>
      </border>
    </dxf>
    <dxf>
      <font>
        <strike val="0"/>
        <color theme="0"/>
      </font>
      <fill>
        <patternFill>
          <bgColor theme="0"/>
        </patternFill>
      </fill>
      <border>
        <left style="thin">
          <color auto="1"/>
        </left>
        <right style="thin">
          <color auto="1"/>
        </right>
        <top style="thin">
          <color auto="1"/>
        </top>
        <bottom style="thin">
          <color auto="1"/>
        </bottom>
      </border>
    </dxf>
    <dxf>
      <font>
        <color theme="0"/>
      </font>
      <fill>
        <patternFill>
          <bgColor theme="0"/>
        </patternFill>
      </fill>
      <border>
        <left/>
        <right/>
        <top/>
        <bottom/>
        <vertical/>
        <horizontal/>
      </border>
    </dxf>
    <dxf>
      <font>
        <strike val="0"/>
        <color theme="0"/>
      </font>
      <fill>
        <patternFill>
          <bgColor theme="0"/>
        </patternFill>
      </fill>
      <border>
        <left style="thin">
          <color auto="1"/>
        </left>
        <right style="thin">
          <color auto="1"/>
        </right>
        <top style="thin">
          <color auto="1"/>
        </top>
        <bottom style="thin">
          <color auto="1"/>
        </bottom>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dxf>
    <dxf>
      <font>
        <strike val="0"/>
        <color theme="0"/>
      </font>
      <fill>
        <patternFill>
          <bgColor theme="0"/>
        </patternFill>
      </fill>
      <border>
        <left style="thin">
          <color auto="1"/>
        </left>
        <right style="thin">
          <color auto="1"/>
        </right>
        <top style="thin">
          <color auto="1"/>
        </top>
        <bottom style="thin">
          <color auto="1"/>
        </bottom>
      </border>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colors>
    <mruColors>
      <color rgb="FFEE7012"/>
      <color rgb="FFCC9900"/>
      <color rgb="FFFFDDD5"/>
      <color rgb="FFDDEBF7"/>
      <color rgb="FFFFFFCC"/>
      <color rgb="FF538DD5"/>
      <color rgb="FF0077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456786</xdr:colOff>
      <xdr:row>0</xdr:row>
      <xdr:rowOff>22500</xdr:rowOff>
    </xdr:from>
    <xdr:to>
      <xdr:col>2</xdr:col>
      <xdr:colOff>274048</xdr:colOff>
      <xdr:row>4</xdr:row>
      <xdr:rowOff>115983</xdr:rowOff>
    </xdr:to>
    <xdr:pic>
      <xdr:nvPicPr>
        <xdr:cNvPr id="2" name="Picture 1">
          <a:extLst>
            <a:ext uri="{FF2B5EF4-FFF2-40B4-BE49-F238E27FC236}">
              <a16:creationId xmlns:a16="http://schemas.microsoft.com/office/drawing/2014/main" id="{2A997A67-2C91-46D5-BDFD-CBE69570486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56786" y="25675"/>
          <a:ext cx="896762" cy="947558"/>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256442</xdr:colOff>
      <xdr:row>0</xdr:row>
      <xdr:rowOff>0</xdr:rowOff>
    </xdr:from>
    <xdr:to>
      <xdr:col>2</xdr:col>
      <xdr:colOff>383197</xdr:colOff>
      <xdr:row>4</xdr:row>
      <xdr:rowOff>228866</xdr:rowOff>
    </xdr:to>
    <xdr:pic>
      <xdr:nvPicPr>
        <xdr:cNvPr id="2" name="Picture 1">
          <a:extLst>
            <a:ext uri="{FF2B5EF4-FFF2-40B4-BE49-F238E27FC236}">
              <a16:creationId xmlns:a16="http://schemas.microsoft.com/office/drawing/2014/main" id="{9AFBA3E8-F2D6-41D9-8389-829621594DA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59617" y="0"/>
          <a:ext cx="1028455" cy="1086116"/>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education.nsw.gov.au/early-childhood-education/operating-an-early-childhood-education-service/grants-and-funded-programs/start-strong-funding/start-strong-for-community-preschools/2024-start-strong-for-community-preschools-program-guidelines"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online.education.nsw.gov.au/eccms/" TargetMode="External"/><Relationship Id="rId1" Type="http://schemas.openxmlformats.org/officeDocument/2006/relationships/hyperlink" Target="https://education.nsw.gov.au/early-childhood-education/operating-an-early-childhood-education-service/grants-and-funded-programs/start-strong-funding/start-strong-for-community-preschools/2024-start-strong-for-community-preschools-program-guidelines" TargetMode="Externa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hyperlink" Target="https://education.nsw.gov.au/early-childhood-education/operating-an-early-childhood-education-service/grants-and-funded-programs/start-strong-funding/start-strong-for-community-preschools/2024-start-strong-for-community-preschools-program-guidelines"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education.nsw.gov.au/early-childhood-education/operating-an-early-childhood-education-service/grants-and-funded-programs/start-strong-funding/start-strong-for-community-preschools/2024-start-strong-for-community-preschools-program-guidelines"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5F4B9F-2342-4992-B277-CC0A3509928A}">
  <sheetPr codeName="Sheet1"/>
  <dimension ref="A1:K39"/>
  <sheetViews>
    <sheetView tabSelected="1" zoomScaleNormal="100" workbookViewId="0">
      <selection activeCell="B9" sqref="B9:J11"/>
    </sheetView>
  </sheetViews>
  <sheetFormatPr defaultColWidth="0" defaultRowHeight="14.25" customHeight="1" zeroHeight="1" x14ac:dyDescent="0.35"/>
  <cols>
    <col min="1" max="1" width="6.54296875" customWidth="1"/>
    <col min="2" max="10" width="8.81640625" customWidth="1"/>
    <col min="11" max="11" width="6.54296875" customWidth="1"/>
    <col min="12" max="16384" width="8.81640625" hidden="1"/>
  </cols>
  <sheetData>
    <row r="1" spans="1:11" s="21" customFormat="1" ht="25" x14ac:dyDescent="0.35">
      <c r="A1" s="20"/>
      <c r="B1" s="20"/>
      <c r="C1" s="20"/>
      <c r="D1" s="22"/>
      <c r="E1" s="22"/>
      <c r="F1" s="22"/>
      <c r="G1" s="22"/>
      <c r="H1" s="22"/>
      <c r="I1" s="22"/>
      <c r="J1" s="22"/>
      <c r="K1" s="20"/>
    </row>
    <row r="2" spans="1:11" s="21" customFormat="1" ht="14.5" x14ac:dyDescent="0.35">
      <c r="A2" s="20"/>
      <c r="B2" s="20"/>
      <c r="C2" s="20"/>
      <c r="D2" s="20"/>
      <c r="E2" s="20"/>
      <c r="F2" s="20"/>
      <c r="G2" s="20"/>
      <c r="H2" s="20"/>
      <c r="I2" s="20"/>
      <c r="J2" s="20"/>
      <c r="K2" s="20"/>
    </row>
    <row r="3" spans="1:11" s="21" customFormat="1" ht="14.5" x14ac:dyDescent="0.35">
      <c r="A3" s="20"/>
      <c r="B3" s="20"/>
      <c r="C3" s="20"/>
      <c r="D3" s="20"/>
      <c r="E3" s="20"/>
      <c r="F3" s="20"/>
      <c r="G3" s="20"/>
      <c r="H3" s="20"/>
      <c r="I3" s="20"/>
      <c r="J3" s="20"/>
      <c r="K3" s="20"/>
    </row>
    <row r="4" spans="1:11" s="21" customFormat="1" ht="14.5" x14ac:dyDescent="0.35">
      <c r="A4" s="20"/>
      <c r="B4" s="20"/>
      <c r="C4" s="20"/>
      <c r="D4" s="20"/>
      <c r="E4" s="20"/>
      <c r="F4" s="20"/>
      <c r="G4" s="20"/>
      <c r="H4" s="20"/>
      <c r="I4" s="20"/>
      <c r="J4" s="20"/>
      <c r="K4" s="20"/>
    </row>
    <row r="5" spans="1:11" s="21" customFormat="1" ht="108.75" customHeight="1" x14ac:dyDescent="0.35">
      <c r="A5" s="20"/>
      <c r="B5" s="194" t="s">
        <v>0</v>
      </c>
      <c r="C5" s="195"/>
      <c r="D5" s="195"/>
      <c r="E5" s="195"/>
      <c r="F5" s="195"/>
      <c r="G5" s="195"/>
      <c r="H5" s="195"/>
      <c r="I5" s="195"/>
      <c r="J5" s="195"/>
      <c r="K5" s="20"/>
    </row>
    <row r="6" spans="1:11" s="21" customFormat="1" ht="18" customHeight="1" x14ac:dyDescent="0.35">
      <c r="A6" s="20"/>
      <c r="B6" s="195"/>
      <c r="C6" s="195"/>
      <c r="D6" s="195"/>
      <c r="E6" s="195"/>
      <c r="F6" s="195"/>
      <c r="G6" s="195"/>
      <c r="H6" s="195"/>
      <c r="I6" s="195"/>
      <c r="J6" s="195"/>
      <c r="K6" s="20"/>
    </row>
    <row r="7" spans="1:11" s="21" customFormat="1" ht="14.5" x14ac:dyDescent="0.35">
      <c r="A7" s="20"/>
      <c r="B7" s="196" t="s">
        <v>1</v>
      </c>
      <c r="C7" s="196"/>
      <c r="D7" s="196"/>
      <c r="E7" s="196"/>
      <c r="F7" s="196"/>
      <c r="G7" s="196"/>
      <c r="H7" s="196"/>
      <c r="I7" s="196"/>
      <c r="J7" s="196"/>
      <c r="K7" s="20"/>
    </row>
    <row r="8" spans="1:11" s="21" customFormat="1" ht="14.5" x14ac:dyDescent="0.35">
      <c r="A8" s="20"/>
      <c r="B8" s="197"/>
      <c r="C8" s="198"/>
      <c r="D8" s="198"/>
      <c r="E8" s="198"/>
      <c r="F8" s="198"/>
      <c r="G8" s="198"/>
      <c r="H8" s="198"/>
      <c r="I8" s="198"/>
      <c r="J8" s="198"/>
      <c r="K8" s="20"/>
    </row>
    <row r="9" spans="1:11" s="21" customFormat="1" ht="111" customHeight="1" x14ac:dyDescent="0.35">
      <c r="A9" s="20"/>
      <c r="B9" s="199" t="s">
        <v>2</v>
      </c>
      <c r="C9" s="200"/>
      <c r="D9" s="200"/>
      <c r="E9" s="200"/>
      <c r="F9" s="200"/>
      <c r="G9" s="200"/>
      <c r="H9" s="200"/>
      <c r="I9" s="200"/>
      <c r="J9" s="201"/>
      <c r="K9" s="20"/>
    </row>
    <row r="10" spans="1:11" s="21" customFormat="1" ht="13.5" customHeight="1" x14ac:dyDescent="0.35">
      <c r="A10" s="20"/>
      <c r="B10" s="202"/>
      <c r="C10" s="203"/>
      <c r="D10" s="203"/>
      <c r="E10" s="203"/>
      <c r="F10" s="203"/>
      <c r="G10" s="203"/>
      <c r="H10" s="203"/>
      <c r="I10" s="203"/>
      <c r="J10" s="204"/>
      <c r="K10" s="20"/>
    </row>
    <row r="11" spans="1:11" s="21" customFormat="1" ht="62.9" customHeight="1" x14ac:dyDescent="0.35">
      <c r="A11" s="20"/>
      <c r="B11" s="202"/>
      <c r="C11" s="203"/>
      <c r="D11" s="203"/>
      <c r="E11" s="203"/>
      <c r="F11" s="203"/>
      <c r="G11" s="203"/>
      <c r="H11" s="203"/>
      <c r="I11" s="203"/>
      <c r="J11" s="204"/>
      <c r="K11" s="20"/>
    </row>
    <row r="12" spans="1:11" s="21" customFormat="1" ht="24.4" customHeight="1" x14ac:dyDescent="0.35">
      <c r="A12" s="20"/>
      <c r="B12" s="205" t="s">
        <v>3</v>
      </c>
      <c r="C12" s="206"/>
      <c r="D12" s="206"/>
      <c r="E12" s="206"/>
      <c r="F12" s="206"/>
      <c r="G12" s="206"/>
      <c r="H12" s="206"/>
      <c r="I12" s="206"/>
      <c r="J12" s="207"/>
      <c r="K12" s="20"/>
    </row>
    <row r="13" spans="1:11" ht="14.25" customHeight="1" x14ac:dyDescent="0.35">
      <c r="A13" s="89"/>
      <c r="C13" s="97"/>
      <c r="D13" s="97"/>
      <c r="E13" s="97"/>
      <c r="F13" s="97"/>
      <c r="G13" s="97"/>
      <c r="H13" s="97"/>
      <c r="I13" s="97"/>
      <c r="J13" s="97"/>
      <c r="K13" s="90"/>
    </row>
    <row r="14" spans="1:11" ht="27" customHeight="1" x14ac:dyDescent="0.35">
      <c r="A14" s="89"/>
      <c r="B14" s="193" t="s">
        <v>4</v>
      </c>
      <c r="C14" s="193"/>
      <c r="D14" s="193"/>
      <c r="E14" s="193"/>
      <c r="F14" s="193"/>
      <c r="G14" s="193"/>
      <c r="H14" s="193"/>
      <c r="I14" s="193"/>
      <c r="J14" s="193"/>
      <c r="K14" s="90"/>
    </row>
    <row r="15" spans="1:11" ht="14.25" customHeight="1" x14ac:dyDescent="0.35">
      <c r="A15" s="89"/>
      <c r="B15" s="97"/>
      <c r="C15" s="97"/>
      <c r="D15" s="97"/>
      <c r="E15" s="97"/>
      <c r="F15" s="97"/>
      <c r="G15" s="97"/>
      <c r="H15" s="97"/>
      <c r="I15" s="97"/>
      <c r="J15" s="97"/>
      <c r="K15" s="90"/>
    </row>
    <row r="17" customFormat="1" ht="14.25" hidden="1" customHeight="1" x14ac:dyDescent="0.35"/>
    <row r="18" customFormat="1" ht="14.25" hidden="1" customHeight="1" x14ac:dyDescent="0.35"/>
    <row r="19" customFormat="1" ht="14.25" hidden="1" customHeight="1" x14ac:dyDescent="0.35"/>
    <row r="20" customFormat="1" ht="14.25" hidden="1" customHeight="1" x14ac:dyDescent="0.35"/>
    <row r="21" customFormat="1" ht="14.25" hidden="1" customHeight="1" x14ac:dyDescent="0.35"/>
    <row r="22" customFormat="1" ht="14.25" hidden="1" customHeight="1" x14ac:dyDescent="0.35"/>
    <row r="23" customFormat="1" ht="14.25" hidden="1" customHeight="1" x14ac:dyDescent="0.35"/>
    <row r="24" customFormat="1" ht="14.25" hidden="1" customHeight="1" x14ac:dyDescent="0.35"/>
    <row r="25" customFormat="1" ht="14.25" hidden="1" customHeight="1" x14ac:dyDescent="0.35"/>
    <row r="26" customFormat="1" ht="14.25" hidden="1" customHeight="1" x14ac:dyDescent="0.35"/>
    <row r="27" customFormat="1" ht="14.25" hidden="1" customHeight="1" x14ac:dyDescent="0.35"/>
    <row r="28" customFormat="1" ht="14.25" hidden="1" customHeight="1" x14ac:dyDescent="0.35"/>
    <row r="29" customFormat="1" ht="14.25" hidden="1" customHeight="1" x14ac:dyDescent="0.35"/>
    <row r="30" customFormat="1" ht="14.25" hidden="1" customHeight="1" x14ac:dyDescent="0.35"/>
    <row r="31" customFormat="1" ht="14.25" hidden="1" customHeight="1" x14ac:dyDescent="0.35"/>
    <row r="32" customFormat="1" ht="14.25" hidden="1" customHeight="1" x14ac:dyDescent="0.35"/>
    <row r="33" customFormat="1" ht="14.25" hidden="1" customHeight="1" x14ac:dyDescent="0.35"/>
    <row r="34" customFormat="1" ht="14.25" hidden="1" customHeight="1" x14ac:dyDescent="0.35"/>
    <row r="35" customFormat="1" ht="14.25" hidden="1" customHeight="1" x14ac:dyDescent="0.35"/>
    <row r="36" customFormat="1" ht="14.25" hidden="1" customHeight="1" x14ac:dyDescent="0.35"/>
    <row r="37" customFormat="1" ht="14.25" hidden="1" customHeight="1" x14ac:dyDescent="0.35"/>
    <row r="38" customFormat="1" ht="14.25" hidden="1" customHeight="1" x14ac:dyDescent="0.35"/>
    <row r="39" customFormat="1" ht="14.25" hidden="1" customHeight="1" x14ac:dyDescent="0.35"/>
  </sheetData>
  <sheetProtection algorithmName="SHA-512" hashValue="vLRWxJlp7hyd2NWe2uvKdx7lMvaKbJ2btOdrX2pPmk3cmf5PWSc6KWWPRYJIp95HeAStkqmb4VnT77Y1JG0ajg==" saltValue="gUQwAq3iPiuLWpUZE95khQ==" spinCount="100000" sheet="1" objects="1" scenarios="1"/>
  <mergeCells count="6">
    <mergeCell ref="B14:J14"/>
    <mergeCell ref="B5:J6"/>
    <mergeCell ref="B7:J7"/>
    <mergeCell ref="B8:J8"/>
    <mergeCell ref="B9:J11"/>
    <mergeCell ref="B12:J12"/>
  </mergeCells>
  <hyperlinks>
    <hyperlink ref="B12:J12" r:id="rId1" display="Click here to access the Start Strong for Community Preschools program guidelines." xr:uid="{DD3EF40F-A552-4112-A44A-94367BAFC693}"/>
  </hyperlinks>
  <pageMargins left="0.7" right="0.7" top="0.75" bottom="0.75" header="0.3" footer="0.3"/>
  <pageSetup paperSize="9" scale="96" orientation="portrait" horizontalDpi="1200" verticalDpi="120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9D04B1-7BE0-499E-9D2A-62D0C0C02A07}">
  <sheetPr codeName="Sheet4"/>
  <dimension ref="A1:K111"/>
  <sheetViews>
    <sheetView zoomScaleNormal="100" workbookViewId="0">
      <selection activeCell="B7" sqref="B7:J8"/>
    </sheetView>
  </sheetViews>
  <sheetFormatPr defaultColWidth="0" defaultRowHeight="15" customHeight="1" zeroHeight="1" x14ac:dyDescent="0.35"/>
  <cols>
    <col min="1" max="1" width="3.81640625" style="95" customWidth="1"/>
    <col min="2" max="9" width="9.1796875" style="95" customWidth="1"/>
    <col min="10" max="10" width="26" style="95" customWidth="1"/>
    <col min="11" max="11" width="3.81640625" style="95" customWidth="1"/>
    <col min="12" max="16384" width="6.1796875" style="95" hidden="1"/>
  </cols>
  <sheetData>
    <row r="1" spans="1:11" ht="14.5" x14ac:dyDescent="0.35">
      <c r="A1" s="94"/>
      <c r="B1" s="94"/>
      <c r="C1" s="94"/>
      <c r="D1" s="94"/>
      <c r="E1" s="94"/>
      <c r="F1" s="94"/>
      <c r="G1" s="94"/>
      <c r="H1" s="94"/>
      <c r="I1" s="94"/>
      <c r="J1" s="94"/>
      <c r="K1" s="94"/>
    </row>
    <row r="2" spans="1:11" ht="25" x14ac:dyDescent="0.25">
      <c r="A2" s="94"/>
      <c r="B2" s="94"/>
      <c r="C2" s="94"/>
      <c r="D2" s="23"/>
      <c r="E2" s="23"/>
      <c r="F2" s="23"/>
      <c r="G2" s="23"/>
      <c r="H2" s="23"/>
      <c r="I2" s="23"/>
      <c r="J2" s="98" t="str">
        <f>'1. Start'!$B$7</f>
        <v>Version 1.10 Last updated on 13 September 2024</v>
      </c>
      <c r="K2" s="94"/>
    </row>
    <row r="3" spans="1:11" ht="14.5" x14ac:dyDescent="0.35">
      <c r="A3" s="94"/>
      <c r="B3" s="94"/>
      <c r="C3" s="94"/>
      <c r="D3" s="94"/>
      <c r="E3" s="94"/>
      <c r="F3" s="94"/>
      <c r="G3" s="94"/>
      <c r="H3" s="94"/>
      <c r="I3" s="94"/>
      <c r="J3" s="94"/>
      <c r="K3" s="94"/>
    </row>
    <row r="4" spans="1:11" ht="14.5" x14ac:dyDescent="0.35">
      <c r="A4" s="94"/>
      <c r="B4" s="94"/>
      <c r="C4" s="94"/>
      <c r="D4" s="94"/>
      <c r="E4" s="94"/>
      <c r="F4" s="94"/>
      <c r="G4" s="94"/>
      <c r="H4" s="94"/>
      <c r="I4" s="94"/>
      <c r="J4" s="94"/>
      <c r="K4" s="94"/>
    </row>
    <row r="5" spans="1:11" ht="29.5" customHeight="1" x14ac:dyDescent="0.35">
      <c r="A5" s="94"/>
      <c r="B5" s="94"/>
      <c r="C5" s="94"/>
      <c r="D5" s="94"/>
      <c r="E5" s="94"/>
      <c r="F5" s="94"/>
      <c r="G5" s="94"/>
      <c r="H5" s="94"/>
      <c r="I5" s="94"/>
      <c r="K5" s="94"/>
    </row>
    <row r="6" spans="1:11" ht="29.5" customHeight="1" x14ac:dyDescent="0.35">
      <c r="A6" s="94"/>
      <c r="B6" s="227" t="s">
        <v>5</v>
      </c>
      <c r="C6" s="228"/>
      <c r="D6" s="228"/>
      <c r="E6" s="228"/>
      <c r="F6" s="228"/>
      <c r="G6" s="228"/>
      <c r="H6" s="228"/>
      <c r="I6" s="228"/>
      <c r="J6" s="228"/>
      <c r="K6" s="94"/>
    </row>
    <row r="7" spans="1:11" ht="14.5" customHeight="1" x14ac:dyDescent="0.35">
      <c r="A7" s="94"/>
      <c r="B7" s="229" t="s">
        <v>6</v>
      </c>
      <c r="C7" s="230"/>
      <c r="D7" s="230"/>
      <c r="E7" s="230"/>
      <c r="F7" s="230"/>
      <c r="G7" s="230"/>
      <c r="H7" s="230"/>
      <c r="I7" s="230"/>
      <c r="J7" s="231"/>
      <c r="K7" s="94"/>
    </row>
    <row r="8" spans="1:11" ht="38.65" customHeight="1" x14ac:dyDescent="0.35">
      <c r="A8" s="94"/>
      <c r="B8" s="232"/>
      <c r="C8" s="233"/>
      <c r="D8" s="233"/>
      <c r="E8" s="233"/>
      <c r="F8" s="233"/>
      <c r="G8" s="233"/>
      <c r="H8" s="233"/>
      <c r="I8" s="233"/>
      <c r="J8" s="234"/>
      <c r="K8" s="94"/>
    </row>
    <row r="9" spans="1:11" ht="28.9" customHeight="1" x14ac:dyDescent="0.35">
      <c r="A9" s="94"/>
      <c r="B9" s="235" t="s">
        <v>7</v>
      </c>
      <c r="C9" s="236"/>
      <c r="D9" s="236"/>
      <c r="E9" s="236"/>
      <c r="F9" s="236"/>
      <c r="G9" s="236"/>
      <c r="H9" s="236"/>
      <c r="I9" s="236"/>
      <c r="J9" s="237"/>
      <c r="K9" s="94"/>
    </row>
    <row r="10" spans="1:11" ht="28" customHeight="1" x14ac:dyDescent="0.35">
      <c r="A10" s="94"/>
      <c r="B10" s="214" t="s">
        <v>8</v>
      </c>
      <c r="C10" s="215"/>
      <c r="D10" s="215"/>
      <c r="E10" s="215"/>
      <c r="F10" s="215"/>
      <c r="G10" s="215"/>
      <c r="H10" s="215"/>
      <c r="I10" s="215"/>
      <c r="J10" s="215"/>
      <c r="K10" s="94"/>
    </row>
    <row r="11" spans="1:11" ht="36.65" customHeight="1" x14ac:dyDescent="0.35">
      <c r="A11" s="94"/>
      <c r="B11" s="203" t="s">
        <v>9</v>
      </c>
      <c r="C11" s="203"/>
      <c r="D11" s="203"/>
      <c r="E11" s="203"/>
      <c r="F11" s="203"/>
      <c r="G11" s="203"/>
      <c r="H11" s="203"/>
      <c r="I11" s="203"/>
      <c r="J11" s="203"/>
      <c r="K11" s="94"/>
    </row>
    <row r="12" spans="1:11" ht="19.5" customHeight="1" x14ac:dyDescent="0.35">
      <c r="A12" s="94"/>
      <c r="B12" s="209" t="s">
        <v>10</v>
      </c>
      <c r="C12" s="203"/>
      <c r="D12" s="203"/>
      <c r="E12" s="203"/>
      <c r="F12" s="203"/>
      <c r="G12" s="203"/>
      <c r="H12" s="203"/>
      <c r="I12" s="203"/>
      <c r="J12" s="203"/>
      <c r="K12" s="94"/>
    </row>
    <row r="13" spans="1:11" ht="45.65" customHeight="1" x14ac:dyDescent="0.35">
      <c r="A13" s="94"/>
      <c r="B13" s="203" t="s">
        <v>11</v>
      </c>
      <c r="C13" s="203"/>
      <c r="D13" s="203"/>
      <c r="E13" s="203"/>
      <c r="F13" s="203"/>
      <c r="G13" s="203"/>
      <c r="H13" s="203"/>
      <c r="I13" s="203"/>
      <c r="J13" s="203"/>
      <c r="K13" s="94"/>
    </row>
    <row r="14" spans="1:11" ht="32.9" customHeight="1" x14ac:dyDescent="0.35">
      <c r="A14" s="94"/>
      <c r="B14" s="203" t="s">
        <v>12</v>
      </c>
      <c r="C14" s="203"/>
      <c r="D14" s="203"/>
      <c r="E14" s="203"/>
      <c r="F14" s="203"/>
      <c r="G14" s="203"/>
      <c r="H14" s="203"/>
      <c r="I14" s="203"/>
      <c r="J14" s="203"/>
      <c r="K14" s="94"/>
    </row>
    <row r="15" spans="1:11" ht="32.9" customHeight="1" x14ac:dyDescent="0.35">
      <c r="A15" s="94"/>
      <c r="B15" s="203" t="s">
        <v>13</v>
      </c>
      <c r="C15" s="203"/>
      <c r="D15" s="203"/>
      <c r="E15" s="203"/>
      <c r="F15" s="203"/>
      <c r="G15" s="203"/>
      <c r="H15" s="203"/>
      <c r="I15" s="203"/>
      <c r="J15" s="203"/>
      <c r="K15" s="94"/>
    </row>
    <row r="16" spans="1:11" ht="15" customHeight="1" x14ac:dyDescent="0.35">
      <c r="A16" s="94"/>
      <c r="B16" s="93"/>
      <c r="C16" s="93"/>
      <c r="D16" s="93"/>
      <c r="E16" s="93"/>
      <c r="F16" s="93"/>
      <c r="G16" s="93"/>
      <c r="H16" s="93"/>
      <c r="I16" s="93"/>
      <c r="J16" s="93"/>
      <c r="K16" s="94"/>
    </row>
    <row r="17" spans="1:11" ht="21" customHeight="1" x14ac:dyDescent="0.35">
      <c r="A17" s="94"/>
      <c r="B17" s="214" t="s">
        <v>14</v>
      </c>
      <c r="C17" s="215"/>
      <c r="D17" s="215"/>
      <c r="E17" s="215"/>
      <c r="F17" s="215"/>
      <c r="G17" s="215"/>
      <c r="H17" s="215"/>
      <c r="I17" s="215"/>
      <c r="J17" s="215"/>
      <c r="K17" s="94"/>
    </row>
    <row r="18" spans="1:11" ht="42" customHeight="1" x14ac:dyDescent="0.35">
      <c r="A18" s="94"/>
      <c r="B18" s="224" t="s">
        <v>15</v>
      </c>
      <c r="C18" s="224"/>
      <c r="D18" s="224"/>
      <c r="E18" s="224"/>
      <c r="F18" s="224"/>
      <c r="G18" s="224"/>
      <c r="H18" s="224"/>
      <c r="I18" s="224"/>
      <c r="J18" s="224"/>
      <c r="K18" s="94"/>
    </row>
    <row r="19" spans="1:11" ht="116.15" customHeight="1" x14ac:dyDescent="0.35">
      <c r="A19" s="94"/>
      <c r="B19" s="203" t="s">
        <v>16</v>
      </c>
      <c r="C19" s="203"/>
      <c r="D19" s="203"/>
      <c r="E19" s="203"/>
      <c r="F19" s="203"/>
      <c r="G19" s="203"/>
      <c r="H19" s="203"/>
      <c r="I19" s="203"/>
      <c r="J19" s="203"/>
      <c r="K19" s="94"/>
    </row>
    <row r="20" spans="1:11" ht="58.5" customHeight="1" x14ac:dyDescent="0.35">
      <c r="A20" s="94"/>
      <c r="B20" s="225" t="s">
        <v>17</v>
      </c>
      <c r="C20" s="225"/>
      <c r="D20" s="225"/>
      <c r="E20" s="225"/>
      <c r="F20" s="225"/>
      <c r="G20" s="225"/>
      <c r="H20" s="225"/>
      <c r="I20" s="225"/>
      <c r="J20" s="225"/>
      <c r="K20" s="94"/>
    </row>
    <row r="21" spans="1:11" ht="105" customHeight="1" x14ac:dyDescent="0.35">
      <c r="A21" s="94"/>
      <c r="B21" s="226" t="s">
        <v>18</v>
      </c>
      <c r="C21" s="226"/>
      <c r="D21" s="226"/>
      <c r="E21" s="226"/>
      <c r="F21" s="226"/>
      <c r="G21" s="226"/>
      <c r="H21" s="226"/>
      <c r="I21" s="226"/>
      <c r="J21" s="226"/>
      <c r="K21" s="94"/>
    </row>
    <row r="22" spans="1:11" ht="68.150000000000006" customHeight="1" x14ac:dyDescent="0.35">
      <c r="A22" s="94"/>
      <c r="B22" s="225" t="s">
        <v>19</v>
      </c>
      <c r="C22" s="225"/>
      <c r="D22" s="225"/>
      <c r="E22" s="225"/>
      <c r="F22" s="225"/>
      <c r="G22" s="225"/>
      <c r="H22" s="225"/>
      <c r="I22" s="225"/>
      <c r="J22" s="225"/>
      <c r="K22" s="94"/>
    </row>
    <row r="23" spans="1:11" ht="37.5" customHeight="1" x14ac:dyDescent="0.35">
      <c r="A23" s="94"/>
      <c r="B23" s="226" t="s">
        <v>20</v>
      </c>
      <c r="C23" s="226"/>
      <c r="D23" s="226"/>
      <c r="E23" s="226"/>
      <c r="F23" s="226"/>
      <c r="G23" s="226"/>
      <c r="H23" s="226"/>
      <c r="I23" s="226"/>
      <c r="J23" s="226"/>
      <c r="K23" s="94"/>
    </row>
    <row r="24" spans="1:11" ht="52.5" customHeight="1" x14ac:dyDescent="0.35">
      <c r="A24" s="94"/>
      <c r="B24" s="203" t="s">
        <v>21</v>
      </c>
      <c r="C24" s="203"/>
      <c r="D24" s="203"/>
      <c r="E24" s="203"/>
      <c r="F24" s="203"/>
      <c r="G24" s="203"/>
      <c r="H24" s="203"/>
      <c r="I24" s="203"/>
      <c r="J24" s="203"/>
      <c r="K24" s="94"/>
    </row>
    <row r="25" spans="1:11" ht="70.5" customHeight="1" x14ac:dyDescent="0.35">
      <c r="A25" s="94"/>
      <c r="B25" s="203" t="s">
        <v>22</v>
      </c>
      <c r="C25" s="203"/>
      <c r="D25" s="203"/>
      <c r="E25" s="203"/>
      <c r="F25" s="203"/>
      <c r="G25" s="203"/>
      <c r="H25" s="203"/>
      <c r="I25" s="203"/>
      <c r="J25" s="203"/>
      <c r="K25" s="94"/>
    </row>
    <row r="26" spans="1:11" ht="14.5" hidden="1" x14ac:dyDescent="0.35">
      <c r="A26" s="94"/>
      <c r="B26" s="93"/>
      <c r="C26" s="93"/>
      <c r="D26" s="93"/>
      <c r="E26" s="93"/>
      <c r="F26" s="93"/>
      <c r="G26" s="93"/>
      <c r="H26" s="93"/>
      <c r="I26" s="93"/>
      <c r="J26" s="93"/>
      <c r="K26" s="94"/>
    </row>
    <row r="27" spans="1:11" ht="54" hidden="1" customHeight="1" x14ac:dyDescent="0.35">
      <c r="A27" s="94"/>
      <c r="B27" s="214" t="s">
        <v>23</v>
      </c>
      <c r="C27" s="215"/>
      <c r="D27" s="215"/>
      <c r="E27" s="215"/>
      <c r="F27" s="215"/>
      <c r="G27" s="215"/>
      <c r="H27" s="215"/>
      <c r="I27" s="215"/>
      <c r="J27" s="215"/>
      <c r="K27" s="94"/>
    </row>
    <row r="28" spans="1:11" ht="54" hidden="1" customHeight="1" x14ac:dyDescent="0.35">
      <c r="A28" s="94"/>
      <c r="B28" s="203" t="s">
        <v>24</v>
      </c>
      <c r="C28" s="203"/>
      <c r="D28" s="203"/>
      <c r="E28" s="203"/>
      <c r="F28" s="203"/>
      <c r="G28" s="203"/>
      <c r="H28" s="203"/>
      <c r="I28" s="203"/>
      <c r="J28" s="203"/>
      <c r="K28" s="94"/>
    </row>
    <row r="29" spans="1:11" ht="14.5" x14ac:dyDescent="0.35">
      <c r="A29" s="94"/>
      <c r="B29" s="94"/>
      <c r="C29" s="94"/>
      <c r="D29" s="94"/>
      <c r="E29" s="94"/>
      <c r="F29" s="94"/>
      <c r="G29" s="94"/>
      <c r="H29" s="94"/>
      <c r="I29" s="94"/>
      <c r="J29" s="94"/>
      <c r="K29" s="94"/>
    </row>
    <row r="30" spans="1:11" ht="26.5" customHeight="1" x14ac:dyDescent="0.35">
      <c r="A30" s="94"/>
      <c r="B30" s="214" t="s">
        <v>25</v>
      </c>
      <c r="C30" s="215"/>
      <c r="D30" s="215"/>
      <c r="E30" s="215"/>
      <c r="F30" s="215"/>
      <c r="G30" s="215"/>
      <c r="H30" s="215"/>
      <c r="I30" s="215"/>
      <c r="J30" s="215"/>
      <c r="K30" s="94"/>
    </row>
    <row r="31" spans="1:11" ht="56.15" customHeight="1" x14ac:dyDescent="0.35">
      <c r="A31" s="94"/>
      <c r="B31" s="216" t="s">
        <v>26</v>
      </c>
      <c r="C31" s="216"/>
      <c r="D31" s="216"/>
      <c r="E31" s="216"/>
      <c r="F31" s="216"/>
      <c r="G31" s="216"/>
      <c r="H31" s="216"/>
      <c r="I31" s="216"/>
      <c r="J31" s="216"/>
      <c r="K31" s="94"/>
    </row>
    <row r="32" spans="1:11" s="119" customFormat="1" ht="64" customHeight="1" thickBot="1" x14ac:dyDescent="0.4">
      <c r="A32" s="118"/>
      <c r="B32" s="218" t="s">
        <v>27</v>
      </c>
      <c r="C32" s="219"/>
      <c r="D32" s="141" t="s">
        <v>28</v>
      </c>
      <c r="E32" s="141" t="s">
        <v>29</v>
      </c>
      <c r="F32" s="141" t="s">
        <v>30</v>
      </c>
      <c r="G32" s="141" t="s">
        <v>31</v>
      </c>
      <c r="H32" s="141" t="s">
        <v>32</v>
      </c>
      <c r="I32" s="142" t="s">
        <v>33</v>
      </c>
      <c r="K32" s="118"/>
    </row>
    <row r="33" spans="1:11" ht="49.5" customHeight="1" x14ac:dyDescent="0.35">
      <c r="A33" s="94"/>
      <c r="B33" s="220" t="s">
        <v>34</v>
      </c>
      <c r="C33" s="221"/>
      <c r="D33" s="143">
        <v>1</v>
      </c>
      <c r="E33" s="143">
        <v>0.5</v>
      </c>
      <c r="F33" s="143">
        <v>0.35</v>
      </c>
      <c r="G33" s="143">
        <v>0.2</v>
      </c>
      <c r="H33" s="143">
        <v>0.05</v>
      </c>
      <c r="I33" s="144">
        <v>0</v>
      </c>
      <c r="J33" s="105"/>
      <c r="K33" s="94"/>
    </row>
    <row r="34" spans="1:11" ht="28.5" customHeight="1" x14ac:dyDescent="0.35">
      <c r="A34" s="94"/>
      <c r="B34" s="216" t="s">
        <v>35</v>
      </c>
      <c r="C34" s="216"/>
      <c r="D34" s="216"/>
      <c r="E34" s="216"/>
      <c r="F34" s="216"/>
      <c r="G34" s="216"/>
      <c r="H34" s="216"/>
      <c r="I34" s="216"/>
      <c r="J34" s="216"/>
      <c r="K34" s="94"/>
    </row>
    <row r="35" spans="1:11" ht="62.5" customHeight="1" thickBot="1" x14ac:dyDescent="0.4">
      <c r="A35" s="94"/>
      <c r="B35" s="218" t="s">
        <v>27</v>
      </c>
      <c r="C35" s="219"/>
      <c r="D35" s="141" t="s">
        <v>28</v>
      </c>
      <c r="E35" s="141" t="s">
        <v>29</v>
      </c>
      <c r="F35" s="141" t="s">
        <v>30</v>
      </c>
      <c r="G35" s="141" t="s">
        <v>31</v>
      </c>
      <c r="H35" s="141" t="s">
        <v>32</v>
      </c>
      <c r="I35" s="142" t="s">
        <v>33</v>
      </c>
      <c r="J35" s="105"/>
      <c r="K35" s="94"/>
    </row>
    <row r="36" spans="1:11" ht="49.5" customHeight="1" x14ac:dyDescent="0.35">
      <c r="A36" s="94"/>
      <c r="B36" s="220" t="s">
        <v>36</v>
      </c>
      <c r="C36" s="221"/>
      <c r="D36" s="143">
        <v>1</v>
      </c>
      <c r="E36" s="143">
        <v>0.8</v>
      </c>
      <c r="F36" s="143">
        <v>0.7</v>
      </c>
      <c r="G36" s="143">
        <v>0.6</v>
      </c>
      <c r="H36" s="143">
        <v>0.5</v>
      </c>
      <c r="I36" s="144">
        <v>0.4</v>
      </c>
      <c r="J36" s="105"/>
      <c r="K36" s="94"/>
    </row>
    <row r="37" spans="1:11" ht="113.15" customHeight="1" x14ac:dyDescent="0.35">
      <c r="A37" s="94"/>
      <c r="B37" s="222" t="s">
        <v>37</v>
      </c>
      <c r="C37" s="223"/>
      <c r="D37" s="223"/>
      <c r="E37" s="223"/>
      <c r="F37" s="223"/>
      <c r="G37" s="223"/>
      <c r="H37" s="223"/>
      <c r="I37" s="223"/>
      <c r="J37" s="223"/>
      <c r="K37" s="94"/>
    </row>
    <row r="38" spans="1:11" ht="144.65" customHeight="1" x14ac:dyDescent="0.35">
      <c r="A38" s="94"/>
      <c r="B38" s="216" t="s">
        <v>38</v>
      </c>
      <c r="C38" s="216"/>
      <c r="D38" s="216"/>
      <c r="E38" s="216"/>
      <c r="F38" s="216"/>
      <c r="G38" s="216"/>
      <c r="H38" s="216"/>
      <c r="I38" s="216"/>
      <c r="J38" s="216"/>
      <c r="K38" s="94"/>
    </row>
    <row r="39" spans="1:11" ht="9.65" customHeight="1" x14ac:dyDescent="0.35">
      <c r="A39" s="94"/>
      <c r="B39" s="105"/>
      <c r="C39" s="105"/>
      <c r="D39" s="105"/>
      <c r="E39" s="105"/>
      <c r="F39" s="105"/>
      <c r="G39" s="105"/>
      <c r="H39" s="105"/>
      <c r="I39" s="105"/>
      <c r="J39" s="105"/>
      <c r="K39" s="94"/>
    </row>
    <row r="40" spans="1:11" ht="31" customHeight="1" x14ac:dyDescent="0.35">
      <c r="A40" s="94"/>
      <c r="B40" s="212" t="s">
        <v>39</v>
      </c>
      <c r="C40" s="213"/>
      <c r="D40" s="213"/>
      <c r="E40" s="213"/>
      <c r="F40" s="213"/>
      <c r="G40" s="213"/>
      <c r="H40" s="213"/>
      <c r="I40" s="213"/>
      <c r="J40" s="213"/>
      <c r="K40" s="94"/>
    </row>
    <row r="41" spans="1:11" ht="14.5" x14ac:dyDescent="0.35">
      <c r="A41" s="94"/>
      <c r="B41" s="105"/>
      <c r="C41" s="105"/>
      <c r="D41" s="105"/>
      <c r="E41" s="105"/>
      <c r="F41" s="105"/>
      <c r="G41" s="105"/>
      <c r="H41" s="105"/>
      <c r="I41" s="105"/>
      <c r="J41" s="105"/>
      <c r="K41" s="94"/>
    </row>
    <row r="42" spans="1:11" ht="18.75" customHeight="1" x14ac:dyDescent="0.35">
      <c r="A42" s="94"/>
      <c r="B42" s="214" t="s">
        <v>40</v>
      </c>
      <c r="C42" s="215"/>
      <c r="D42" s="215"/>
      <c r="E42" s="215"/>
      <c r="F42" s="215"/>
      <c r="G42" s="215"/>
      <c r="H42" s="215"/>
      <c r="I42" s="215"/>
      <c r="J42" s="215"/>
      <c r="K42" s="94"/>
    </row>
    <row r="43" spans="1:11" ht="191.15" customHeight="1" x14ac:dyDescent="0.35">
      <c r="A43" s="94"/>
      <c r="B43" s="216" t="s">
        <v>41</v>
      </c>
      <c r="C43" s="216"/>
      <c r="D43" s="216"/>
      <c r="E43" s="216"/>
      <c r="F43" s="216"/>
      <c r="G43" s="216"/>
      <c r="H43" s="216"/>
      <c r="I43" s="216"/>
      <c r="J43" s="216"/>
      <c r="K43" s="94"/>
    </row>
    <row r="44" spans="1:11" ht="24" customHeight="1" x14ac:dyDescent="0.35">
      <c r="A44" s="94"/>
      <c r="B44" s="203" t="s">
        <v>42</v>
      </c>
      <c r="C44" s="203"/>
      <c r="D44" s="203"/>
      <c r="E44" s="203"/>
      <c r="F44" s="203"/>
      <c r="G44" s="203"/>
      <c r="H44" s="203"/>
      <c r="I44" s="203"/>
      <c r="J44" s="203"/>
      <c r="K44" s="94"/>
    </row>
    <row r="45" spans="1:11" ht="30" customHeight="1" x14ac:dyDescent="0.35">
      <c r="A45" s="94"/>
      <c r="B45" s="217" t="s">
        <v>43</v>
      </c>
      <c r="C45" s="217"/>
      <c r="D45" s="217"/>
      <c r="E45" s="217"/>
      <c r="F45" s="217"/>
      <c r="G45" s="217"/>
      <c r="H45" s="217"/>
      <c r="I45" s="217"/>
      <c r="J45" s="217"/>
      <c r="K45" s="94"/>
    </row>
    <row r="46" spans="1:11" ht="24.75" customHeight="1" x14ac:dyDescent="0.35">
      <c r="A46" s="94"/>
      <c r="B46" s="209" t="s">
        <v>44</v>
      </c>
      <c r="C46" s="209"/>
      <c r="D46" s="209"/>
      <c r="E46" s="209"/>
      <c r="F46" s="209"/>
      <c r="G46" s="209"/>
      <c r="H46" s="209"/>
      <c r="I46" s="209"/>
      <c r="J46" s="209"/>
      <c r="K46" s="94"/>
    </row>
    <row r="47" spans="1:11" ht="14.5" x14ac:dyDescent="0.35">
      <c r="A47" s="94"/>
      <c r="B47" s="96"/>
      <c r="C47" s="96"/>
      <c r="D47" s="96"/>
      <c r="E47" s="96"/>
      <c r="F47" s="96"/>
      <c r="G47" s="96"/>
      <c r="H47" s="96"/>
      <c r="I47" s="96"/>
      <c r="J47" s="96"/>
      <c r="K47" s="94"/>
    </row>
    <row r="48" spans="1:11" ht="18.75" customHeight="1" x14ac:dyDescent="0.35">
      <c r="A48" s="94"/>
      <c r="B48" s="214" t="s">
        <v>45</v>
      </c>
      <c r="C48" s="215"/>
      <c r="D48" s="215"/>
      <c r="E48" s="215"/>
      <c r="F48" s="215"/>
      <c r="G48" s="215"/>
      <c r="H48" s="215"/>
      <c r="I48" s="215"/>
      <c r="J48" s="215"/>
      <c r="K48" s="94"/>
    </row>
    <row r="49" spans="1:11" ht="63" customHeight="1" x14ac:dyDescent="0.35">
      <c r="A49" s="94"/>
      <c r="B49" s="203" t="s">
        <v>46</v>
      </c>
      <c r="C49" s="203"/>
      <c r="D49" s="203"/>
      <c r="E49" s="203"/>
      <c r="F49" s="203"/>
      <c r="G49" s="203"/>
      <c r="H49" s="203"/>
      <c r="I49" s="203"/>
      <c r="J49" s="203"/>
      <c r="K49" s="94"/>
    </row>
    <row r="50" spans="1:11" ht="18.649999999999999" customHeight="1" x14ac:dyDescent="0.35">
      <c r="A50" s="94"/>
      <c r="B50" s="209" t="s">
        <v>47</v>
      </c>
      <c r="C50" s="203"/>
      <c r="D50" s="203"/>
      <c r="E50" s="203"/>
      <c r="F50" s="203"/>
      <c r="G50" s="203"/>
      <c r="H50" s="203"/>
      <c r="I50" s="203"/>
      <c r="J50" s="203"/>
      <c r="K50" s="94"/>
    </row>
    <row r="51" spans="1:11" ht="18.649999999999999" customHeight="1" x14ac:dyDescent="0.35">
      <c r="A51" s="94"/>
      <c r="B51" s="217" t="s">
        <v>48</v>
      </c>
      <c r="C51" s="216"/>
      <c r="D51" s="216"/>
      <c r="E51" s="216"/>
      <c r="F51" s="216"/>
      <c r="G51" s="216"/>
      <c r="H51" s="216"/>
      <c r="I51" s="216"/>
      <c r="J51" s="216"/>
      <c r="K51" s="94"/>
    </row>
    <row r="52" spans="1:11" ht="18.649999999999999" customHeight="1" x14ac:dyDescent="0.35">
      <c r="A52" s="94"/>
      <c r="B52" s="209" t="s">
        <v>49</v>
      </c>
      <c r="C52" s="209"/>
      <c r="D52" s="209"/>
      <c r="E52" s="209"/>
      <c r="F52" s="209"/>
      <c r="G52" s="209"/>
      <c r="H52" s="209"/>
      <c r="I52" s="209"/>
      <c r="J52" s="209"/>
      <c r="K52" s="94"/>
    </row>
    <row r="53" spans="1:11" ht="19.399999999999999" customHeight="1" x14ac:dyDescent="0.35">
      <c r="A53" s="94"/>
      <c r="B53" s="209" t="s">
        <v>50</v>
      </c>
      <c r="C53" s="209"/>
      <c r="D53" s="209"/>
      <c r="E53" s="209"/>
      <c r="F53" s="209"/>
      <c r="G53" s="209"/>
      <c r="H53" s="209"/>
      <c r="I53" s="209"/>
      <c r="J53" s="209"/>
      <c r="K53" s="94"/>
    </row>
    <row r="54" spans="1:11" ht="34.5" customHeight="1" x14ac:dyDescent="0.35">
      <c r="A54" s="94"/>
      <c r="B54" s="203" t="s">
        <v>51</v>
      </c>
      <c r="C54" s="203"/>
      <c r="D54" s="203"/>
      <c r="E54" s="203"/>
      <c r="F54" s="203"/>
      <c r="G54" s="203"/>
      <c r="H54" s="203"/>
      <c r="I54" s="203"/>
      <c r="J54" s="203"/>
      <c r="K54" s="94"/>
    </row>
    <row r="55" spans="1:11" ht="33.4" customHeight="1" x14ac:dyDescent="0.35">
      <c r="A55" s="94"/>
      <c r="B55" s="203" t="s">
        <v>52</v>
      </c>
      <c r="C55" s="203"/>
      <c r="D55" s="203"/>
      <c r="E55" s="203"/>
      <c r="F55" s="203"/>
      <c r="G55" s="203"/>
      <c r="H55" s="203"/>
      <c r="I55" s="203"/>
      <c r="J55" s="203"/>
      <c r="K55" s="94"/>
    </row>
    <row r="56" spans="1:11" ht="14.15" customHeight="1" x14ac:dyDescent="0.35">
      <c r="B56" s="208"/>
      <c r="C56" s="208"/>
      <c r="D56" s="208"/>
      <c r="E56" s="208"/>
      <c r="F56" s="208"/>
      <c r="G56" s="208"/>
      <c r="H56" s="208"/>
      <c r="I56" s="208"/>
      <c r="J56" s="208"/>
    </row>
    <row r="57" spans="1:11" ht="51" hidden="1" customHeight="1" x14ac:dyDescent="0.35">
      <c r="B57" s="210"/>
      <c r="C57" s="210"/>
      <c r="D57" s="210"/>
      <c r="E57" s="210"/>
      <c r="F57" s="210"/>
      <c r="G57" s="210"/>
      <c r="H57" s="210"/>
      <c r="I57" s="210"/>
      <c r="J57" s="210"/>
    </row>
    <row r="58" spans="1:11" ht="51" hidden="1" customHeight="1" x14ac:dyDescent="0.35">
      <c r="B58" s="211"/>
      <c r="C58" s="211"/>
      <c r="D58" s="211"/>
      <c r="E58" s="211"/>
      <c r="F58" s="211"/>
      <c r="G58" s="211"/>
      <c r="H58" s="211"/>
      <c r="I58" s="211"/>
      <c r="J58" s="211"/>
    </row>
    <row r="59" spans="1:11" ht="51" hidden="1" customHeight="1" x14ac:dyDescent="0.35">
      <c r="B59" s="208"/>
      <c r="C59" s="208"/>
      <c r="D59" s="208"/>
      <c r="E59" s="208"/>
      <c r="F59" s="208"/>
      <c r="G59" s="208"/>
      <c r="H59" s="208"/>
      <c r="I59" s="208"/>
      <c r="J59" s="208"/>
    </row>
    <row r="60" spans="1:11" ht="51" hidden="1" customHeight="1" x14ac:dyDescent="0.35"/>
    <row r="61" spans="1:11" ht="51" hidden="1" customHeight="1" x14ac:dyDescent="0.35"/>
    <row r="62" spans="1:11" ht="51" hidden="1" customHeight="1" x14ac:dyDescent="0.35"/>
    <row r="63" spans="1:11" ht="51" hidden="1" customHeight="1" x14ac:dyDescent="0.35"/>
    <row r="64" spans="1:11" ht="51" hidden="1" customHeight="1" x14ac:dyDescent="0.35"/>
    <row r="65" ht="51" hidden="1" customHeight="1" x14ac:dyDescent="0.35"/>
    <row r="66" ht="51" hidden="1" customHeight="1" x14ac:dyDescent="0.35"/>
    <row r="67" ht="51" hidden="1" customHeight="1" x14ac:dyDescent="0.35"/>
    <row r="68" ht="51" hidden="1" customHeight="1" x14ac:dyDescent="0.35"/>
    <row r="69" ht="51" hidden="1" customHeight="1" x14ac:dyDescent="0.35"/>
    <row r="70" ht="51" hidden="1" customHeight="1" x14ac:dyDescent="0.35"/>
    <row r="71" ht="51" hidden="1" customHeight="1" x14ac:dyDescent="0.35"/>
    <row r="72" ht="51" hidden="1" customHeight="1" x14ac:dyDescent="0.35"/>
    <row r="73" ht="51" hidden="1" customHeight="1" x14ac:dyDescent="0.35"/>
    <row r="74" ht="51" hidden="1" customHeight="1" x14ac:dyDescent="0.35"/>
    <row r="75" ht="51" hidden="1" customHeight="1" x14ac:dyDescent="0.35"/>
    <row r="76" ht="51" hidden="1" customHeight="1" x14ac:dyDescent="0.35"/>
    <row r="77" ht="51" hidden="1" customHeight="1" x14ac:dyDescent="0.35"/>
    <row r="78" ht="51" hidden="1" customHeight="1" x14ac:dyDescent="0.35"/>
    <row r="79" ht="51" hidden="1" customHeight="1" x14ac:dyDescent="0.35"/>
    <row r="80" ht="51" hidden="1" customHeight="1" x14ac:dyDescent="0.35"/>
    <row r="81" ht="51" hidden="1" customHeight="1" x14ac:dyDescent="0.35"/>
    <row r="82" ht="51" hidden="1" customHeight="1" x14ac:dyDescent="0.35"/>
    <row r="83" ht="51" hidden="1" customHeight="1" x14ac:dyDescent="0.35"/>
    <row r="84" ht="51" hidden="1" customHeight="1" x14ac:dyDescent="0.35"/>
    <row r="85" ht="51" hidden="1" customHeight="1" x14ac:dyDescent="0.35"/>
    <row r="86" ht="51" hidden="1" customHeight="1" x14ac:dyDescent="0.35"/>
    <row r="87" ht="51" hidden="1" customHeight="1" x14ac:dyDescent="0.35"/>
    <row r="88" ht="51" hidden="1" customHeight="1" x14ac:dyDescent="0.35"/>
    <row r="89" ht="51" hidden="1" customHeight="1" x14ac:dyDescent="0.35"/>
    <row r="90" ht="51" hidden="1" customHeight="1" x14ac:dyDescent="0.35"/>
    <row r="91" ht="51" hidden="1" customHeight="1" x14ac:dyDescent="0.35"/>
    <row r="92" ht="51" hidden="1" customHeight="1" x14ac:dyDescent="0.35"/>
    <row r="93" ht="51" hidden="1" customHeight="1" x14ac:dyDescent="0.35"/>
    <row r="94" ht="51" hidden="1" customHeight="1" x14ac:dyDescent="0.35"/>
    <row r="95" ht="51" hidden="1" customHeight="1" x14ac:dyDescent="0.35"/>
    <row r="96" ht="51" hidden="1" customHeight="1" x14ac:dyDescent="0.35"/>
    <row r="97" ht="51" hidden="1" customHeight="1" x14ac:dyDescent="0.35"/>
    <row r="98" ht="51" hidden="1" customHeight="1" x14ac:dyDescent="0.35"/>
    <row r="99" ht="51" hidden="1" customHeight="1" x14ac:dyDescent="0.35"/>
    <row r="100" ht="51" hidden="1" customHeight="1" x14ac:dyDescent="0.35"/>
    <row r="101" ht="51" hidden="1" customHeight="1" x14ac:dyDescent="0.35"/>
    <row r="102" ht="51" hidden="1" customHeight="1" x14ac:dyDescent="0.35"/>
    <row r="103" ht="51" hidden="1" customHeight="1" x14ac:dyDescent="0.35"/>
    <row r="104" ht="51" hidden="1" customHeight="1" x14ac:dyDescent="0.35"/>
    <row r="105" ht="51" hidden="1" customHeight="1" x14ac:dyDescent="0.35"/>
    <row r="106" ht="51" hidden="1" customHeight="1" x14ac:dyDescent="0.35"/>
    <row r="107" ht="15" customHeight="1" x14ac:dyDescent="0.35"/>
    <row r="108" ht="15" customHeight="1" x14ac:dyDescent="0.35"/>
    <row r="109" ht="15" customHeight="1" x14ac:dyDescent="0.35"/>
    <row r="110" ht="15" customHeight="1" x14ac:dyDescent="0.35"/>
    <row r="111" ht="15" customHeight="1" x14ac:dyDescent="0.35"/>
  </sheetData>
  <sheetProtection algorithmName="SHA-512" hashValue="91emHIgNWbrUMqqV+tWY48PTgr/ktsy0J+5Xen4f30VSLh/1TL1vcsN2gNXFm5ZtmC6QFWchL1b5pglRttt25w==" saltValue="+ccS+g+li7nGOxpsjGMfGA==" spinCount="100000" sheet="1" objects="1" scenarios="1"/>
  <mergeCells count="47">
    <mergeCell ref="B12:J12"/>
    <mergeCell ref="B6:J6"/>
    <mergeCell ref="B7:J8"/>
    <mergeCell ref="B9:J9"/>
    <mergeCell ref="B10:J10"/>
    <mergeCell ref="B11:J11"/>
    <mergeCell ref="B24:J24"/>
    <mergeCell ref="B13:J13"/>
    <mergeCell ref="B14:J14"/>
    <mergeCell ref="B15:J15"/>
    <mergeCell ref="B17:J17"/>
    <mergeCell ref="B18:J18"/>
    <mergeCell ref="B19:J19"/>
    <mergeCell ref="B20:J20"/>
    <mergeCell ref="B21:J21"/>
    <mergeCell ref="B22:J22"/>
    <mergeCell ref="B23:J23"/>
    <mergeCell ref="B38:J38"/>
    <mergeCell ref="B25:J25"/>
    <mergeCell ref="B27:J27"/>
    <mergeCell ref="B28:J28"/>
    <mergeCell ref="B30:J30"/>
    <mergeCell ref="B31:J31"/>
    <mergeCell ref="B32:C32"/>
    <mergeCell ref="B33:C33"/>
    <mergeCell ref="B34:J34"/>
    <mergeCell ref="B35:C35"/>
    <mergeCell ref="B36:C36"/>
    <mergeCell ref="B37:J37"/>
    <mergeCell ref="B52:J52"/>
    <mergeCell ref="B40:J40"/>
    <mergeCell ref="B42:J42"/>
    <mergeCell ref="B43:J43"/>
    <mergeCell ref="B44:J44"/>
    <mergeCell ref="B45:J45"/>
    <mergeCell ref="B46:J46"/>
    <mergeCell ref="B48:J48"/>
    <mergeCell ref="B49:J49"/>
    <mergeCell ref="B50:J50"/>
    <mergeCell ref="B51:J51"/>
    <mergeCell ref="B59:J59"/>
    <mergeCell ref="B53:J53"/>
    <mergeCell ref="B54:J54"/>
    <mergeCell ref="B55:J55"/>
    <mergeCell ref="B56:J56"/>
    <mergeCell ref="B57:J57"/>
    <mergeCell ref="B58:J58"/>
  </mergeCells>
  <hyperlinks>
    <hyperlink ref="B9:J9" r:id="rId1" display="Please refer to the Start Strong for Community Preschools program guidelines for more detailed information." xr:uid="{12E75AB6-9413-445E-BDCF-93C3FF69D432}"/>
    <hyperlink ref="B18:J18" r:id="rId2" display="We recommend referring to Tables 3.2 and 3.3 of the 2023 Preschool Census Summary Report for this section. You can download this Summary Report from ECCMS via the Census area in the main menu or via your preschool funding specification. " xr:uid="{2329B76C-D5FC-49BD-8879-D47EA5BC9A90}"/>
  </hyperlinks>
  <pageMargins left="0.7" right="0.7" top="0.75" bottom="0.75" header="0.3" footer="0.3"/>
  <pageSetup paperSize="9" scale="82" fitToWidth="0" fitToHeight="0" orientation="portrait" r:id="rId3"/>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42F5FB-75B7-425B-9F4D-B48D5EF601DC}">
  <sheetPr codeName="Sheet8"/>
  <dimension ref="A1:XFC99"/>
  <sheetViews>
    <sheetView showGridLines="0" zoomScale="70" zoomScaleNormal="70" workbookViewId="0">
      <selection activeCell="E11" sqref="E11"/>
    </sheetView>
  </sheetViews>
  <sheetFormatPr defaultColWidth="0" defaultRowHeight="12.5" zeroHeight="1" x14ac:dyDescent="0.25"/>
  <cols>
    <col min="1" max="1" width="4.54296875" style="27" customWidth="1"/>
    <col min="2" max="2" width="10.453125" style="27" customWidth="1"/>
    <col min="3" max="3" width="9.1796875" style="27" customWidth="1"/>
    <col min="4" max="4" width="48.54296875" style="27" customWidth="1"/>
    <col min="5" max="5" width="44.453125" style="27" customWidth="1"/>
    <col min="6" max="11" width="28.453125" style="27" customWidth="1"/>
    <col min="12" max="12" width="27.81640625" style="27" customWidth="1"/>
    <col min="13" max="13" width="4" style="27" customWidth="1"/>
    <col min="14" max="14" width="4.54296875" style="27" customWidth="1"/>
    <col min="15" max="18" width="9.1796875" style="27" hidden="1"/>
    <col min="19" max="19" width="0.453125" style="27" hidden="1"/>
    <col min="20" max="16383" width="9.1796875" style="27" hidden="1"/>
    <col min="16384" max="16384" width="10.1796875" style="27" hidden="1"/>
  </cols>
  <sheetData>
    <row r="1" spans="1:14" ht="28" customHeight="1" x14ac:dyDescent="0.25">
      <c r="B1" s="139" t="str">
        <f>'1. Start'!B7</f>
        <v>Version 1.10 Last updated on 13 September 2024</v>
      </c>
    </row>
    <row r="2" spans="1:14" ht="26.25" customHeight="1" x14ac:dyDescent="0.25">
      <c r="B2" s="269" t="s">
        <v>0</v>
      </c>
      <c r="C2" s="270"/>
      <c r="D2" s="270"/>
      <c r="E2" s="270"/>
      <c r="F2" s="270"/>
      <c r="G2" s="270"/>
      <c r="H2" s="270"/>
      <c r="I2" s="270"/>
      <c r="J2" s="270"/>
      <c r="K2" s="270"/>
      <c r="L2" s="270"/>
      <c r="M2" s="270"/>
      <c r="N2" s="22"/>
    </row>
    <row r="3" spans="1:14" ht="26.25" customHeight="1" thickBot="1" x14ac:dyDescent="0.3">
      <c r="A3" s="24"/>
      <c r="B3" s="24"/>
      <c r="C3" s="24"/>
      <c r="D3" s="24"/>
      <c r="E3" s="24"/>
      <c r="F3" s="24"/>
      <c r="G3" s="24"/>
      <c r="H3" s="24"/>
      <c r="I3" s="24"/>
      <c r="J3" s="24"/>
      <c r="K3" s="24"/>
      <c r="L3" s="24"/>
      <c r="M3" s="24"/>
      <c r="N3" s="22"/>
    </row>
    <row r="4" spans="1:14" ht="26.25" customHeight="1" thickBot="1" x14ac:dyDescent="0.3">
      <c r="A4" s="24"/>
      <c r="B4" s="271" t="s">
        <v>53</v>
      </c>
      <c r="C4" s="272"/>
      <c r="D4" s="103" t="s">
        <v>54</v>
      </c>
      <c r="E4" s="24"/>
      <c r="F4" s="24"/>
      <c r="G4" s="24"/>
      <c r="H4" s="24"/>
      <c r="I4" s="24"/>
      <c r="J4" s="24"/>
      <c r="K4" s="24"/>
      <c r="L4" s="24"/>
      <c r="M4" s="24"/>
      <c r="N4" s="22"/>
    </row>
    <row r="5" spans="1:14" ht="26.25" customHeight="1" x14ac:dyDescent="0.25">
      <c r="A5" s="24"/>
      <c r="B5" s="34"/>
      <c r="C5" s="34"/>
      <c r="D5" s="34"/>
      <c r="E5" s="24"/>
      <c r="F5" s="24"/>
      <c r="G5" s="24"/>
      <c r="H5" s="24"/>
      <c r="I5" s="24"/>
      <c r="J5" s="24"/>
      <c r="K5" s="24"/>
      <c r="L5" s="24"/>
      <c r="M5" s="24"/>
      <c r="N5" s="22"/>
    </row>
    <row r="6" spans="1:14" ht="23" x14ac:dyDescent="0.25">
      <c r="D6" s="35"/>
      <c r="E6" s="35"/>
    </row>
    <row r="7" spans="1:14" ht="20.25" customHeight="1" x14ac:dyDescent="0.35">
      <c r="B7" s="116" t="s">
        <v>55</v>
      </c>
      <c r="C7" s="173"/>
      <c r="D7" s="173"/>
      <c r="E7" s="173"/>
      <c r="F7" s="173"/>
      <c r="G7" s="173"/>
      <c r="H7" s="173"/>
      <c r="I7" s="173"/>
      <c r="J7" s="173"/>
      <c r="K7" s="173"/>
      <c r="L7" s="173"/>
      <c r="M7" s="117"/>
    </row>
    <row r="8" spans="1:14" ht="20.25" customHeight="1" x14ac:dyDescent="0.25">
      <c r="B8" s="273" t="s">
        <v>56</v>
      </c>
      <c r="C8" s="274"/>
      <c r="D8" s="274"/>
      <c r="E8" s="274"/>
      <c r="F8" s="274"/>
      <c r="G8" s="274"/>
      <c r="H8" s="274"/>
      <c r="I8" s="274"/>
      <c r="J8" s="274"/>
      <c r="K8" s="274"/>
      <c r="L8" s="274"/>
      <c r="M8" s="275"/>
    </row>
    <row r="9" spans="1:14" ht="20.25" customHeight="1" x14ac:dyDescent="0.35">
      <c r="B9" s="36"/>
      <c r="M9" s="37"/>
    </row>
    <row r="10" spans="1:14" ht="31.5" customHeight="1" thickBot="1" x14ac:dyDescent="0.3">
      <c r="B10" s="102" t="s">
        <v>57</v>
      </c>
      <c r="E10" s="39"/>
      <c r="G10" s="148" t="s">
        <v>58</v>
      </c>
      <c r="M10" s="37"/>
    </row>
    <row r="11" spans="1:14" s="40" customFormat="1" ht="25" customHeight="1" thickBot="1" x14ac:dyDescent="0.4">
      <c r="B11" s="41"/>
      <c r="D11" s="170" t="s">
        <v>59</v>
      </c>
      <c r="E11" s="168" t="s">
        <v>60</v>
      </c>
      <c r="F11" s="166" t="s">
        <v>61</v>
      </c>
      <c r="G11" s="153" t="str">
        <f>IF(OR(E11="Select SEIFA Decile here",""),"",Data25!$B$5)</f>
        <v/>
      </c>
      <c r="I11" s="42"/>
      <c r="J11" s="42"/>
      <c r="K11" s="42"/>
      <c r="L11" s="42"/>
      <c r="M11" s="43"/>
    </row>
    <row r="12" spans="1:14" s="40" customFormat="1" ht="25" customHeight="1" thickBot="1" x14ac:dyDescent="0.4">
      <c r="B12" s="41"/>
      <c r="F12" s="171" t="s">
        <v>62</v>
      </c>
      <c r="G12" s="153" t="str">
        <f>IF(OR(E11="Select SEIFA Decile here",""),"",VLOOKUP($E$11,Data25!A:B,2,0))</f>
        <v/>
      </c>
      <c r="I12" s="42"/>
      <c r="J12" s="42"/>
      <c r="K12" s="42"/>
      <c r="L12" s="42"/>
      <c r="M12" s="43"/>
    </row>
    <row r="13" spans="1:14" s="40" customFormat="1" ht="25" customHeight="1" thickBot="1" x14ac:dyDescent="0.4">
      <c r="B13" s="41"/>
      <c r="D13" s="174" t="s">
        <v>63</v>
      </c>
      <c r="E13" s="109" t="s">
        <v>64</v>
      </c>
      <c r="F13" s="175" t="s">
        <v>65</v>
      </c>
      <c r="G13" s="153" t="str">
        <f>IF($E13=Data25!$F$4,"",IF(ISBLANK($E13),"",VLOOKUP($E13,Data25!$F$4:$G$8,2,0)))</f>
        <v/>
      </c>
      <c r="I13" s="42"/>
      <c r="J13" s="42"/>
      <c r="K13" s="42"/>
      <c r="L13" s="42"/>
      <c r="M13" s="43"/>
    </row>
    <row r="14" spans="1:14" ht="20.25" customHeight="1" x14ac:dyDescent="0.25">
      <c r="B14" s="44"/>
      <c r="C14" s="1" t="s">
        <v>66</v>
      </c>
      <c r="D14" s="276" t="s">
        <v>67</v>
      </c>
      <c r="E14" s="276"/>
      <c r="F14" s="276"/>
      <c r="G14" s="276"/>
      <c r="H14" s="276"/>
      <c r="I14" s="45"/>
      <c r="J14" s="45"/>
      <c r="K14" s="45"/>
      <c r="L14" s="45"/>
      <c r="M14" s="46"/>
    </row>
    <row r="15" spans="1:14" ht="13" x14ac:dyDescent="0.25">
      <c r="C15" s="28"/>
      <c r="D15" s="47"/>
      <c r="E15" s="48"/>
    </row>
    <row r="16" spans="1:14" ht="20.25" customHeight="1" x14ac:dyDescent="0.35">
      <c r="B16" s="116" t="s">
        <v>68</v>
      </c>
      <c r="C16" s="176"/>
      <c r="D16" s="177"/>
      <c r="E16" s="176"/>
      <c r="F16" s="173"/>
      <c r="G16" s="173"/>
      <c r="H16" s="173"/>
      <c r="I16" s="173"/>
      <c r="J16" s="173"/>
      <c r="K16" s="173"/>
      <c r="L16" s="173"/>
      <c r="M16" s="178"/>
    </row>
    <row r="17" spans="1:13" ht="16.5" x14ac:dyDescent="0.25">
      <c r="B17" s="273" t="s">
        <v>69</v>
      </c>
      <c r="C17" s="274"/>
      <c r="D17" s="274"/>
      <c r="E17" s="274"/>
      <c r="F17" s="274"/>
      <c r="G17" s="274"/>
      <c r="H17" s="274"/>
      <c r="I17" s="274"/>
      <c r="J17" s="274"/>
      <c r="K17" s="274"/>
      <c r="L17" s="274"/>
      <c r="M17" s="275"/>
    </row>
    <row r="18" spans="1:13" ht="16.5" x14ac:dyDescent="0.25">
      <c r="B18" s="49"/>
      <c r="C18" s="28"/>
      <c r="D18" s="47"/>
      <c r="E18" s="28"/>
      <c r="M18" s="37"/>
    </row>
    <row r="19" spans="1:13" s="40" customFormat="1" ht="15.5" x14ac:dyDescent="0.35">
      <c r="B19" s="102" t="s">
        <v>70</v>
      </c>
      <c r="C19" s="50"/>
      <c r="D19" s="50"/>
      <c r="E19" s="50"/>
      <c r="M19" s="43"/>
    </row>
    <row r="20" spans="1:13" s="40" customFormat="1" ht="38.25" customHeight="1" thickBot="1" x14ac:dyDescent="0.4">
      <c r="B20" s="38"/>
      <c r="C20" s="51"/>
      <c r="D20" s="52" t="s">
        <v>71</v>
      </c>
      <c r="E20" s="53" t="s">
        <v>72</v>
      </c>
      <c r="F20" s="179" t="s">
        <v>33</v>
      </c>
      <c r="G20" s="179" t="s">
        <v>73</v>
      </c>
      <c r="H20" s="179" t="s">
        <v>31</v>
      </c>
      <c r="I20" s="179" t="s">
        <v>30</v>
      </c>
      <c r="J20" s="179" t="s">
        <v>29</v>
      </c>
      <c r="K20" s="179" t="s">
        <v>28</v>
      </c>
      <c r="L20" s="54" t="s">
        <v>74</v>
      </c>
      <c r="M20" s="43"/>
    </row>
    <row r="21" spans="1:13" s="40" customFormat="1" ht="20.9" customHeight="1" thickBot="1" x14ac:dyDescent="0.4">
      <c r="B21" s="38"/>
      <c r="C21" s="51"/>
      <c r="D21" s="277" t="s">
        <v>75</v>
      </c>
      <c r="E21" s="180" t="s">
        <v>76</v>
      </c>
      <c r="F21" s="113" t="s">
        <v>77</v>
      </c>
      <c r="G21" s="114" t="s">
        <v>77</v>
      </c>
      <c r="H21" s="114" t="s">
        <v>77</v>
      </c>
      <c r="I21" s="114" t="s">
        <v>77</v>
      </c>
      <c r="J21" s="114" t="s">
        <v>77</v>
      </c>
      <c r="K21" s="115" t="s">
        <v>77</v>
      </c>
      <c r="L21" s="181">
        <f>SUM(F21:K21)</f>
        <v>0</v>
      </c>
      <c r="M21" s="43"/>
    </row>
    <row r="22" spans="1:13" s="40" customFormat="1" ht="20.9" customHeight="1" thickBot="1" x14ac:dyDescent="0.4">
      <c r="B22" s="38"/>
      <c r="C22" s="51"/>
      <c r="D22" s="278"/>
      <c r="E22" s="180" t="s">
        <v>78</v>
      </c>
      <c r="F22" s="110" t="s">
        <v>77</v>
      </c>
      <c r="G22" s="111" t="s">
        <v>77</v>
      </c>
      <c r="H22" s="111" t="s">
        <v>77</v>
      </c>
      <c r="I22" s="111" t="s">
        <v>77</v>
      </c>
      <c r="J22" s="111" t="s">
        <v>77</v>
      </c>
      <c r="K22" s="112" t="s">
        <v>77</v>
      </c>
      <c r="L22" s="181">
        <f>SUM(F22:K22)</f>
        <v>0</v>
      </c>
      <c r="M22" s="43"/>
    </row>
    <row r="23" spans="1:13" s="40" customFormat="1" ht="18" customHeight="1" thickBot="1" x14ac:dyDescent="0.4">
      <c r="B23" s="38"/>
      <c r="C23" s="51"/>
      <c r="D23" s="281" t="s">
        <v>79</v>
      </c>
      <c r="E23" s="282"/>
      <c r="F23" s="106">
        <f t="shared" ref="F23:K23" si="0">SUM(F21:F22)</f>
        <v>0</v>
      </c>
      <c r="G23" s="106">
        <f t="shared" si="0"/>
        <v>0</v>
      </c>
      <c r="H23" s="106">
        <f t="shared" si="0"/>
        <v>0</v>
      </c>
      <c r="I23" s="106">
        <f t="shared" si="0"/>
        <v>0</v>
      </c>
      <c r="J23" s="106">
        <f t="shared" si="0"/>
        <v>0</v>
      </c>
      <c r="K23" s="106">
        <f t="shared" si="0"/>
        <v>0</v>
      </c>
      <c r="L23" s="55">
        <f>SUM(L21:L22)</f>
        <v>0</v>
      </c>
      <c r="M23" s="43"/>
    </row>
    <row r="24" spans="1:13" s="40" customFormat="1" ht="20.9" customHeight="1" thickBot="1" x14ac:dyDescent="0.4">
      <c r="B24" s="38"/>
      <c r="C24" s="51"/>
      <c r="D24" s="277" t="s">
        <v>80</v>
      </c>
      <c r="E24" s="180" t="s">
        <v>76</v>
      </c>
      <c r="F24" s="113" t="s">
        <v>77</v>
      </c>
      <c r="G24" s="114" t="s">
        <v>77</v>
      </c>
      <c r="H24" s="114" t="s">
        <v>77</v>
      </c>
      <c r="I24" s="114" t="s">
        <v>77</v>
      </c>
      <c r="J24" s="114" t="s">
        <v>77</v>
      </c>
      <c r="K24" s="115" t="s">
        <v>77</v>
      </c>
      <c r="L24" s="181">
        <f>SUM(F24:K24)</f>
        <v>0</v>
      </c>
      <c r="M24" s="43"/>
    </row>
    <row r="25" spans="1:13" s="40" customFormat="1" ht="20.9" customHeight="1" thickBot="1" x14ac:dyDescent="0.4">
      <c r="B25" s="38"/>
      <c r="C25" s="51"/>
      <c r="D25" s="278"/>
      <c r="E25" s="180" t="s">
        <v>78</v>
      </c>
      <c r="F25" s="110" t="s">
        <v>77</v>
      </c>
      <c r="G25" s="111" t="s">
        <v>77</v>
      </c>
      <c r="H25" s="111" t="s">
        <v>77</v>
      </c>
      <c r="I25" s="111" t="s">
        <v>77</v>
      </c>
      <c r="J25" s="111" t="s">
        <v>77</v>
      </c>
      <c r="K25" s="112" t="s">
        <v>77</v>
      </c>
      <c r="L25" s="181">
        <f>SUM(F25:K25)</f>
        <v>0</v>
      </c>
      <c r="M25" s="43"/>
    </row>
    <row r="26" spans="1:13" s="40" customFormat="1" ht="18" customHeight="1" x14ac:dyDescent="0.35">
      <c r="B26" s="38"/>
      <c r="C26" s="51"/>
      <c r="D26" s="281" t="s">
        <v>81</v>
      </c>
      <c r="E26" s="282"/>
      <c r="F26" s="107">
        <f t="shared" ref="F26:K26" si="1">SUM(F24:F25)</f>
        <v>0</v>
      </c>
      <c r="G26" s="107">
        <f t="shared" si="1"/>
        <v>0</v>
      </c>
      <c r="H26" s="107">
        <f t="shared" si="1"/>
        <v>0</v>
      </c>
      <c r="I26" s="107">
        <f t="shared" si="1"/>
        <v>0</v>
      </c>
      <c r="J26" s="107">
        <f t="shared" si="1"/>
        <v>0</v>
      </c>
      <c r="K26" s="107">
        <f t="shared" si="1"/>
        <v>0</v>
      </c>
      <c r="L26" s="55">
        <f>SUM(L24:L25)</f>
        <v>0</v>
      </c>
      <c r="M26" s="43"/>
    </row>
    <row r="27" spans="1:13" s="40" customFormat="1" ht="18" customHeight="1" x14ac:dyDescent="0.35">
      <c r="B27" s="38"/>
      <c r="C27" s="51"/>
      <c r="D27" s="283" t="s">
        <v>82</v>
      </c>
      <c r="E27" s="284"/>
      <c r="F27" s="55" t="str">
        <f t="shared" ref="F27:K27" si="2">IF(SUM(F23,F26)=0,"",SUM(F23,F26))</f>
        <v/>
      </c>
      <c r="G27" s="55" t="str">
        <f t="shared" si="2"/>
        <v/>
      </c>
      <c r="H27" s="55" t="str">
        <f t="shared" si="2"/>
        <v/>
      </c>
      <c r="I27" s="55" t="str">
        <f t="shared" si="2"/>
        <v/>
      </c>
      <c r="J27" s="55" t="str">
        <f t="shared" si="2"/>
        <v/>
      </c>
      <c r="K27" s="55" t="str">
        <f t="shared" si="2"/>
        <v/>
      </c>
      <c r="L27" s="55" t="str">
        <f>IF(SUM(L23,L26)=0,"",SUM(L23,L26))</f>
        <v/>
      </c>
      <c r="M27" s="43"/>
    </row>
    <row r="28" spans="1:13" s="40" customFormat="1" ht="60" customHeight="1" x14ac:dyDescent="0.35">
      <c r="B28" s="38"/>
      <c r="C28" s="51"/>
      <c r="D28" s="285" t="s">
        <v>83</v>
      </c>
      <c r="E28" s="285"/>
      <c r="F28" s="285"/>
      <c r="G28" s="285"/>
      <c r="H28" s="285"/>
      <c r="I28" s="285"/>
      <c r="J28" s="285"/>
      <c r="K28" s="285"/>
      <c r="L28" s="285"/>
      <c r="M28" s="43"/>
    </row>
    <row r="29" spans="1:13" s="40" customFormat="1" ht="18.399999999999999" customHeight="1" x14ac:dyDescent="0.35">
      <c r="B29" s="38"/>
      <c r="C29" s="51"/>
      <c r="D29" s="51"/>
      <c r="E29" s="51"/>
      <c r="F29" s="56"/>
      <c r="G29" s="56"/>
      <c r="H29" s="56"/>
      <c r="I29" s="56"/>
      <c r="M29" s="43"/>
    </row>
    <row r="30" spans="1:13" s="40" customFormat="1" ht="28.5" customHeight="1" x14ac:dyDescent="0.35">
      <c r="A30" s="101"/>
      <c r="B30" s="102" t="s">
        <v>84</v>
      </c>
      <c r="C30" s="51"/>
      <c r="D30" s="51"/>
      <c r="E30" s="51"/>
      <c r="F30" s="56"/>
      <c r="G30" s="56"/>
      <c r="H30" s="56"/>
      <c r="I30" s="56"/>
      <c r="M30" s="43"/>
    </row>
    <row r="31" spans="1:13" s="40" customFormat="1" ht="30.65" customHeight="1" thickBot="1" x14ac:dyDescent="0.4">
      <c r="B31" s="38"/>
      <c r="C31" s="51"/>
      <c r="D31" s="52" t="s">
        <v>71</v>
      </c>
      <c r="E31" s="53" t="s">
        <v>72</v>
      </c>
      <c r="F31" s="179" t="s">
        <v>74</v>
      </c>
      <c r="G31" s="56"/>
      <c r="I31" s="56"/>
      <c r="M31" s="43"/>
    </row>
    <row r="32" spans="1:13" s="40" customFormat="1" ht="21" customHeight="1" thickBot="1" x14ac:dyDescent="0.4">
      <c r="B32" s="38"/>
      <c r="C32" s="51"/>
      <c r="D32" s="277" t="s">
        <v>85</v>
      </c>
      <c r="E32" s="180" t="s">
        <v>76</v>
      </c>
      <c r="F32" s="108" t="s">
        <v>77</v>
      </c>
      <c r="G32" s="286" t="str">
        <f>IF(F32=Data25!$R$4,"",IF(F32&gt;SUM(L21,L24),Data25!$W$5,""))</f>
        <v/>
      </c>
      <c r="H32" s="286"/>
      <c r="I32" s="286"/>
      <c r="J32" s="286"/>
      <c r="M32" s="43"/>
    </row>
    <row r="33" spans="2:13" s="40" customFormat="1" ht="21" customHeight="1" thickBot="1" x14ac:dyDescent="0.4">
      <c r="B33" s="38"/>
      <c r="C33" s="51"/>
      <c r="D33" s="278"/>
      <c r="E33" s="180" t="s">
        <v>78</v>
      </c>
      <c r="F33" s="108" t="s">
        <v>77</v>
      </c>
      <c r="G33" s="286" t="str">
        <f>IF(F33=Data25!$R$4,"",IF(F33&gt;SUM(L22,L25),Data25!$W$6,""))</f>
        <v/>
      </c>
      <c r="H33" s="286"/>
      <c r="I33" s="286"/>
      <c r="J33" s="286"/>
      <c r="M33" s="43"/>
    </row>
    <row r="34" spans="2:13" s="40" customFormat="1" ht="21" customHeight="1" x14ac:dyDescent="0.35">
      <c r="B34" s="38"/>
      <c r="C34" s="51"/>
      <c r="D34" s="279" t="s">
        <v>74</v>
      </c>
      <c r="E34" s="280"/>
      <c r="F34" s="107">
        <f>SUM(F32:F33)</f>
        <v>0</v>
      </c>
      <c r="G34" s="56"/>
      <c r="I34" s="56"/>
      <c r="M34" s="43"/>
    </row>
    <row r="35" spans="2:13" ht="20.25" customHeight="1" x14ac:dyDescent="0.25">
      <c r="B35" s="49"/>
      <c r="C35" s="26"/>
      <c r="D35" s="26"/>
      <c r="E35" s="26"/>
      <c r="M35" s="37"/>
    </row>
    <row r="36" spans="2:13" ht="28.5" customHeight="1" x14ac:dyDescent="0.25">
      <c r="B36" s="102" t="s">
        <v>86</v>
      </c>
      <c r="C36" s="26"/>
      <c r="D36" s="26"/>
      <c r="E36" s="26"/>
      <c r="M36" s="37"/>
    </row>
    <row r="37" spans="2:13" ht="72" customHeight="1" x14ac:dyDescent="0.25">
      <c r="B37" s="38"/>
      <c r="C37" s="26"/>
      <c r="D37" s="287" t="s">
        <v>87</v>
      </c>
      <c r="E37" s="287"/>
      <c r="F37" s="287"/>
      <c r="G37" s="287"/>
      <c r="H37" s="287"/>
      <c r="I37" s="287"/>
      <c r="J37" s="287"/>
      <c r="M37" s="37"/>
    </row>
    <row r="38" spans="2:13" ht="15.4" customHeight="1" x14ac:dyDescent="0.25">
      <c r="B38" s="38"/>
      <c r="C38" s="26"/>
      <c r="D38" s="26"/>
      <c r="E38" s="26"/>
      <c r="M38" s="37"/>
    </row>
    <row r="39" spans="2:13" ht="39" customHeight="1" x14ac:dyDescent="0.25">
      <c r="B39" s="38"/>
      <c r="C39" s="26"/>
      <c r="D39" s="288"/>
      <c r="E39" s="289"/>
      <c r="F39" s="54" t="s">
        <v>88</v>
      </c>
      <c r="G39" s="54" t="s">
        <v>89</v>
      </c>
      <c r="H39" s="182" t="s">
        <v>31</v>
      </c>
      <c r="I39" s="54" t="s">
        <v>30</v>
      </c>
      <c r="J39" s="54" t="s">
        <v>29</v>
      </c>
      <c r="M39" s="37"/>
    </row>
    <row r="40" spans="2:13" s="61" customFormat="1" ht="25" customHeight="1" thickBot="1" x14ac:dyDescent="0.3">
      <c r="B40" s="57"/>
      <c r="C40" s="26"/>
      <c r="D40" s="290" t="s">
        <v>90</v>
      </c>
      <c r="E40" s="291"/>
      <c r="F40" s="292" t="str">
        <f>IF(OR(ISNUMBER(G21),ISNUMBER(G22)),G23,"")</f>
        <v/>
      </c>
      <c r="G40" s="293"/>
      <c r="H40" s="179" t="str">
        <f>IF(OR(ISNUMBER(H21),ISNUMBER(H22)),H23,"")</f>
        <v/>
      </c>
      <c r="I40" s="179" t="str">
        <f>IF(OR(ISNUMBER(I21),ISNUMBER(I22)),I23,"")</f>
        <v/>
      </c>
      <c r="J40" s="179" t="str">
        <f>IF(OR(ISNUMBER(J21),ISNUMBER(J22)),J23,"")</f>
        <v/>
      </c>
      <c r="K40" s="58"/>
      <c r="L40" s="59"/>
      <c r="M40" s="60"/>
    </row>
    <row r="41" spans="2:13" s="61" customFormat="1" ht="95.15" customHeight="1" thickBot="1" x14ac:dyDescent="0.3">
      <c r="B41" s="57"/>
      <c r="C41" s="26"/>
      <c r="D41" s="279" t="s">
        <v>91</v>
      </c>
      <c r="E41" s="280"/>
      <c r="F41" s="183" t="s">
        <v>92</v>
      </c>
      <c r="G41" s="113" t="s">
        <v>77</v>
      </c>
      <c r="H41" s="114">
        <v>0</v>
      </c>
      <c r="I41" s="114" t="s">
        <v>77</v>
      </c>
      <c r="J41" s="152" t="s">
        <v>77</v>
      </c>
      <c r="K41" s="64"/>
      <c r="L41" s="59"/>
      <c r="M41" s="60"/>
    </row>
    <row r="42" spans="2:13" s="65" customFormat="1" ht="21" customHeight="1" x14ac:dyDescent="0.25">
      <c r="B42" s="62"/>
      <c r="C42" s="63"/>
      <c r="D42" s="264"/>
      <c r="E42" s="264"/>
      <c r="F42" s="264"/>
      <c r="G42" s="64" t="str">
        <f>IF(AND(OR(F40=0,F40=""),G41&gt;0),"",IF(G41=Data25!$R$4,"",IF(COUNTIF($G$41:$J$41,Data25!$R$4)=4,"",IF(AND(G41&gt;G23,COUNTIF($G$41:$J$41,Data25!$R$4)&lt;4),Data25!$W$4,""))))</f>
        <v/>
      </c>
      <c r="H42" s="64" t="str">
        <f>IF(AND(OR(H40=0,H40=""),H41&gt;0),"",IF(H41=Data25!$R$4,"",IF(COUNTIF($G$41:$J$41,Data25!$R$4)=4,"",IF(AND(H41&gt;H23,COUNTIF($G$41:$J$41,Data25!$R$4)&lt;4),Data25!$W$4,""))))</f>
        <v/>
      </c>
      <c r="I42" s="67" t="str">
        <f>IF(AND(OR(I40=0,I40=""),I41&gt;0),"",IF(I41=Data25!$R$4,"",IF(COUNTIF($G$41:$J$41,Data25!$R$4)=4,"",IF(AND(I41&gt;I23,COUNTIF($G$41:$J$41,Data25!$R$4)&lt;4),Data25!$W$4,""))))</f>
        <v/>
      </c>
      <c r="J42" s="64" t="str">
        <f>IF(AND(OR(J40="",J40=0),J41&gt;0),"",IF(J41=Data25!$R$4,"",IF(COUNTIF($G$41:$J$41,Data25!$R$4)=4,"",IF(AND(J41&gt;J23,COUNTIF($G$41:$J$41,Data25!$R$4)&lt;4),Data25!$W$4,""))))</f>
        <v/>
      </c>
      <c r="K42" s="64"/>
      <c r="M42" s="66"/>
    </row>
    <row r="43" spans="2:13" s="65" customFormat="1" ht="38.5" customHeight="1" x14ac:dyDescent="0.25">
      <c r="B43" s="62"/>
      <c r="C43" s="63"/>
      <c r="D43" s="63"/>
      <c r="E43" s="63"/>
      <c r="G43" s="265" t="str">
        <f>IF(OR(G42=Data25!$W$4,H42=Data25!$W$4,I42=Data25!$W$4,J42=Data25!$W$4),Data25!$W$4,"")</f>
        <v/>
      </c>
      <c r="H43" s="265"/>
      <c r="I43" s="265"/>
      <c r="J43" s="265"/>
      <c r="K43" s="67"/>
      <c r="M43" s="66"/>
    </row>
    <row r="44" spans="2:13" s="40" customFormat="1" ht="23.5" customHeight="1" x14ac:dyDescent="0.35">
      <c r="B44" s="68"/>
      <c r="C44" s="69"/>
      <c r="D44" s="69"/>
      <c r="E44" s="69"/>
      <c r="F44" s="70"/>
      <c r="G44" s="266"/>
      <c r="H44" s="266"/>
      <c r="I44" s="266"/>
      <c r="J44" s="266"/>
      <c r="K44" s="266"/>
      <c r="L44" s="71"/>
      <c r="M44" s="72"/>
    </row>
    <row r="45" spans="2:13" s="40" customFormat="1" ht="23.5" customHeight="1" x14ac:dyDescent="0.35">
      <c r="B45" s="184"/>
      <c r="C45" s="69"/>
      <c r="D45" s="69"/>
      <c r="E45" s="69"/>
      <c r="F45" s="70"/>
      <c r="G45" s="73"/>
      <c r="H45" s="71"/>
      <c r="I45" s="71"/>
      <c r="J45" s="71"/>
      <c r="K45" s="71"/>
      <c r="L45" s="71"/>
      <c r="M45" s="71"/>
    </row>
    <row r="46" spans="2:13" s="40" customFormat="1" ht="38.5" hidden="1" customHeight="1" x14ac:dyDescent="0.35">
      <c r="B46" s="125" t="s">
        <v>93</v>
      </c>
      <c r="C46" s="159"/>
      <c r="D46" s="159"/>
      <c r="E46" s="159"/>
      <c r="F46" s="160"/>
      <c r="G46" s="160"/>
      <c r="H46" s="145"/>
      <c r="I46" s="145"/>
      <c r="J46" s="145"/>
      <c r="K46" s="145"/>
      <c r="L46" s="145"/>
      <c r="M46" s="185"/>
    </row>
    <row r="47" spans="2:13" ht="57" hidden="1" customHeight="1" x14ac:dyDescent="0.25">
      <c r="B47" s="38" t="s">
        <v>94</v>
      </c>
      <c r="C47" s="26"/>
      <c r="D47" s="26"/>
      <c r="E47" s="26"/>
      <c r="M47" s="37"/>
    </row>
    <row r="48" spans="2:13" s="40" customFormat="1" ht="31" hidden="1" x14ac:dyDescent="0.35">
      <c r="B48" s="41"/>
      <c r="C48" s="74"/>
      <c r="E48" s="74"/>
      <c r="F48" s="54" t="s">
        <v>33</v>
      </c>
      <c r="G48" s="54" t="s">
        <v>73</v>
      </c>
      <c r="H48" s="54" t="s">
        <v>31</v>
      </c>
      <c r="I48" s="54" t="s">
        <v>30</v>
      </c>
      <c r="J48" s="54" t="s">
        <v>29</v>
      </c>
      <c r="K48" s="54" t="s">
        <v>28</v>
      </c>
      <c r="L48" s="54" t="s">
        <v>74</v>
      </c>
      <c r="M48" s="43"/>
    </row>
    <row r="49" spans="2:13" s="40" customFormat="1" ht="15.5" hidden="1" x14ac:dyDescent="0.35">
      <c r="B49" s="41"/>
      <c r="C49" s="76">
        <v>1</v>
      </c>
      <c r="D49" s="267" t="s">
        <v>95</v>
      </c>
      <c r="E49" s="267"/>
      <c r="F49" s="161" t="str">
        <f t="shared" ref="F49:K49" si="3">IF(OR(ISNUMBER(F21),ISNUMBER(F22)),F23,"")</f>
        <v/>
      </c>
      <c r="G49" s="161" t="str">
        <f t="shared" si="3"/>
        <v/>
      </c>
      <c r="H49" s="161" t="str">
        <f t="shared" si="3"/>
        <v/>
      </c>
      <c r="I49" s="161" t="str">
        <f t="shared" si="3"/>
        <v/>
      </c>
      <c r="J49" s="161" t="str">
        <f t="shared" si="3"/>
        <v/>
      </c>
      <c r="K49" s="161" t="str">
        <f t="shared" si="3"/>
        <v/>
      </c>
      <c r="L49" s="55">
        <f>SUM(F49:K49)</f>
        <v>0</v>
      </c>
      <c r="M49" s="43"/>
    </row>
    <row r="50" spans="2:13" s="40" customFormat="1" ht="15.5" hidden="1" x14ac:dyDescent="0.35">
      <c r="B50" s="41"/>
      <c r="C50" s="76">
        <v>2</v>
      </c>
      <c r="D50" s="267" t="s">
        <v>96</v>
      </c>
      <c r="E50" s="267"/>
      <c r="F50" s="161" t="str">
        <f t="shared" ref="F50:K50" si="4">IF(ISNUMBER(F25),F25,"")</f>
        <v/>
      </c>
      <c r="G50" s="161" t="str">
        <f t="shared" si="4"/>
        <v/>
      </c>
      <c r="H50" s="161" t="str">
        <f t="shared" si="4"/>
        <v/>
      </c>
      <c r="I50" s="161" t="str">
        <f t="shared" si="4"/>
        <v/>
      </c>
      <c r="J50" s="161" t="str">
        <f t="shared" si="4"/>
        <v/>
      </c>
      <c r="K50" s="161" t="str">
        <f t="shared" si="4"/>
        <v/>
      </c>
      <c r="L50" s="55">
        <f>SUM(F50:K50)</f>
        <v>0</v>
      </c>
      <c r="M50" s="43"/>
    </row>
    <row r="51" spans="2:13" s="40" customFormat="1" ht="15.5" hidden="1" x14ac:dyDescent="0.35">
      <c r="B51" s="41"/>
      <c r="C51" s="76">
        <v>3</v>
      </c>
      <c r="D51" s="267" t="s">
        <v>97</v>
      </c>
      <c r="E51" s="267"/>
      <c r="F51" s="161" t="str">
        <f t="shared" ref="F51:K51" si="5">IF(ISNUMBER(F24),F24,"")</f>
        <v/>
      </c>
      <c r="G51" s="161" t="str">
        <f t="shared" si="5"/>
        <v/>
      </c>
      <c r="H51" s="161" t="str">
        <f t="shared" si="5"/>
        <v/>
      </c>
      <c r="I51" s="161" t="str">
        <f t="shared" si="5"/>
        <v/>
      </c>
      <c r="J51" s="161" t="str">
        <f t="shared" si="5"/>
        <v/>
      </c>
      <c r="K51" s="161" t="str">
        <f t="shared" si="5"/>
        <v/>
      </c>
      <c r="L51" s="55">
        <f>SUM(F51:K51)</f>
        <v>0</v>
      </c>
      <c r="M51" s="43"/>
    </row>
    <row r="52" spans="2:13" s="40" customFormat="1" ht="25" hidden="1" customHeight="1" x14ac:dyDescent="0.35">
      <c r="B52" s="38"/>
      <c r="C52" s="51"/>
      <c r="D52" s="162" t="s">
        <v>82</v>
      </c>
      <c r="E52" s="163"/>
      <c r="F52" s="55" t="str">
        <f t="shared" ref="F52:L52" si="6">IF(SUM(F49:F51)=0,"",SUM(F49:F51))</f>
        <v/>
      </c>
      <c r="G52" s="55" t="str">
        <f t="shared" si="6"/>
        <v/>
      </c>
      <c r="H52" s="55" t="str">
        <f>IF(SUM(H49:H51)=0,"",SUM(H49:H51))</f>
        <v/>
      </c>
      <c r="I52" s="55" t="str">
        <f t="shared" si="6"/>
        <v/>
      </c>
      <c r="J52" s="55" t="str">
        <f t="shared" si="6"/>
        <v/>
      </c>
      <c r="K52" s="55" t="str">
        <f t="shared" si="6"/>
        <v/>
      </c>
      <c r="L52" s="55" t="str">
        <f t="shared" si="6"/>
        <v/>
      </c>
      <c r="M52" s="43"/>
    </row>
    <row r="53" spans="2:13" ht="25" hidden="1" customHeight="1" x14ac:dyDescent="0.25">
      <c r="B53" s="75"/>
      <c r="C53" s="26"/>
      <c r="D53" s="26"/>
      <c r="E53" s="26"/>
      <c r="M53" s="37"/>
    </row>
    <row r="54" spans="2:13" ht="25" hidden="1" customHeight="1" x14ac:dyDescent="0.25">
      <c r="B54" s="38" t="s">
        <v>98</v>
      </c>
      <c r="C54" s="26"/>
      <c r="D54" s="26"/>
      <c r="E54" s="26"/>
      <c r="M54" s="37"/>
    </row>
    <row r="55" spans="2:13" s="40" customFormat="1" ht="25" hidden="1" customHeight="1" x14ac:dyDescent="0.35">
      <c r="B55" s="41"/>
      <c r="C55" s="74"/>
      <c r="D55" s="74"/>
      <c r="E55" s="54" t="s">
        <v>74</v>
      </c>
      <c r="M55" s="43"/>
    </row>
    <row r="56" spans="2:13" s="40" customFormat="1" ht="15.5" hidden="1" x14ac:dyDescent="0.35">
      <c r="B56" s="41"/>
      <c r="C56" s="74"/>
      <c r="D56" s="154" t="s">
        <v>99</v>
      </c>
      <c r="E56" s="164" t="str">
        <f>IF(OR(ISNUMBER(F32),ISNUMBER(F33)),F34,"")</f>
        <v/>
      </c>
      <c r="M56" s="43"/>
    </row>
    <row r="57" spans="2:13" ht="13" hidden="1" x14ac:dyDescent="0.25">
      <c r="B57" s="44"/>
      <c r="C57" s="33"/>
      <c r="D57" s="45"/>
      <c r="E57" s="45"/>
      <c r="F57" s="45"/>
      <c r="G57" s="45"/>
      <c r="H57" s="45"/>
      <c r="I57" s="45"/>
      <c r="J57" s="45"/>
      <c r="K57" s="45"/>
      <c r="L57" s="45"/>
      <c r="M57" s="46"/>
    </row>
    <row r="58" spans="2:13" s="40" customFormat="1" ht="15" hidden="1" customHeight="1" x14ac:dyDescent="0.35">
      <c r="B58" s="158"/>
      <c r="C58" s="69"/>
      <c r="D58" s="69"/>
      <c r="E58" s="69"/>
      <c r="F58" s="70"/>
      <c r="G58" s="73"/>
      <c r="H58" s="71"/>
      <c r="I58" s="71"/>
      <c r="J58" s="71"/>
      <c r="K58" s="71"/>
      <c r="L58" s="71"/>
      <c r="M58" s="71"/>
    </row>
    <row r="59" spans="2:13" ht="36.75" customHeight="1" x14ac:dyDescent="0.35">
      <c r="B59" s="125" t="s">
        <v>100</v>
      </c>
      <c r="C59" s="126"/>
      <c r="D59" s="126"/>
      <c r="E59" s="126"/>
      <c r="F59" s="127"/>
      <c r="G59" s="127"/>
      <c r="H59" s="127"/>
      <c r="I59" s="127"/>
      <c r="J59" s="127"/>
      <c r="K59" s="127"/>
      <c r="L59" s="128"/>
      <c r="M59" s="178"/>
    </row>
    <row r="60" spans="2:13" ht="20.25" customHeight="1" x14ac:dyDescent="0.25">
      <c r="B60" s="75"/>
      <c r="C60" s="26"/>
      <c r="D60" s="26"/>
      <c r="E60" s="26"/>
      <c r="F60" s="65">
        <v>0</v>
      </c>
      <c r="G60" s="65">
        <v>0.05</v>
      </c>
      <c r="H60" s="65">
        <v>0.2</v>
      </c>
      <c r="I60" s="65">
        <v>0.35</v>
      </c>
      <c r="J60" s="65">
        <v>0.5</v>
      </c>
      <c r="K60" s="65">
        <v>1</v>
      </c>
      <c r="M60" s="37"/>
    </row>
    <row r="61" spans="2:13" s="40" customFormat="1" ht="43.9" customHeight="1" x14ac:dyDescent="0.35">
      <c r="B61" s="41"/>
      <c r="C61" s="74"/>
      <c r="D61" s="74"/>
      <c r="F61" s="54" t="s">
        <v>33</v>
      </c>
      <c r="G61" s="54" t="s">
        <v>73</v>
      </c>
      <c r="H61" s="54" t="s">
        <v>31</v>
      </c>
      <c r="I61" s="54" t="s">
        <v>30</v>
      </c>
      <c r="J61" s="54" t="s">
        <v>29</v>
      </c>
      <c r="K61" s="54" t="s">
        <v>28</v>
      </c>
      <c r="L61" s="54" t="s">
        <v>74</v>
      </c>
      <c r="M61" s="43"/>
    </row>
    <row r="62" spans="2:13" s="40" customFormat="1" ht="25.75" customHeight="1" x14ac:dyDescent="0.35">
      <c r="B62" s="41"/>
      <c r="C62" s="76">
        <v>1</v>
      </c>
      <c r="D62" s="267" t="s">
        <v>95</v>
      </c>
      <c r="E62" s="267"/>
      <c r="F62" s="77" t="str">
        <f>IF(AND($G$43=Data25!$W$4,$F$40="",$H$40="",$I$40="",$J$40=""),IFERROR(F49*ROUNDUP($G$11*Data25!$K$9,0),""),IF($G$43=Data25!$W$4,"",IFERROR(F49*ROUNDUP($G$11*Data25!$K$9,0),"")))</f>
        <v/>
      </c>
      <c r="G62" s="78" t="str">
        <f>IF($G$43=Data25!$W$4,"",IF(OR(G41=0,G41=Data25!$R$4),IFERROR(((G49*ROUNDUP($G$11*G$60,0))),""),IFERROR((((G49-G41)*ROUNDUP($G$11*G$60,0)+(G41)*ROUNDUP($G$11,0))),"")))</f>
        <v/>
      </c>
      <c r="H62" s="78" t="str">
        <f>IF($G$43=Data25!$W$4,"",IF(OR(H41=0,H41=Data25!$R$4),IFERROR(((H49*ROUNDUP($G$11*H$60,0))),""),IFERROR((((H49-H41)*ROUNDUP($G$11*H$60,0)+(H41)*ROUNDUP($G$11,0))),"")))</f>
        <v/>
      </c>
      <c r="I62" s="78" t="str">
        <f>IF($G$43=Data25!$W$4,"",IF(OR(I41=0,I41=Data25!$R$4),IFERROR(((I49*ROUNDUP($G$11*I$60,0))),""),IFERROR((((I49-I41)*ROUNDUP($G$11*I$60,0)+(I41)*ROUNDUP($G$11,0))),"")))</f>
        <v/>
      </c>
      <c r="J62" s="78" t="str">
        <f>IF($G$43=Data25!$W$4,"",IF(OR(J41=0,J41=Data25!$R$4),IFERROR(((J49*ROUNDUP($G$11*J$60,0))),""),IFERROR((((J49-J41)*ROUNDUP($G$11*J$60,0)+(J41)*ROUNDUP($G$11,0))),"")))</f>
        <v/>
      </c>
      <c r="K62" s="78" t="str">
        <f>IF($G$43=Data25!$W$4,"",IF(OR(K41=0,K41=Data25!$R$4),IFERROR(((K49*ROUNDUP($G$11*K$60,0))),""),IFERROR((((K49-K41)*ROUNDUP($G$11*K$60,0)+(K41)*ROUNDUP($G$11,0))),"")))</f>
        <v/>
      </c>
      <c r="L62" s="79" t="str">
        <f>IF(OR(ISNUMBER(F62),ISNUMBER(G62),ISNUMBER(H62),ISNUMBER(I62),ISNUMBER(J62),ISNUMBER(K62)),SUM(F62:K62),"")</f>
        <v/>
      </c>
      <c r="M62" s="43"/>
    </row>
    <row r="63" spans="2:13" s="40" customFormat="1" ht="25.75" customHeight="1" x14ac:dyDescent="0.35">
      <c r="B63" s="41"/>
      <c r="C63" s="76">
        <v>2</v>
      </c>
      <c r="D63" s="267" t="s">
        <v>96</v>
      </c>
      <c r="E63" s="267"/>
      <c r="F63" s="77" t="str">
        <f>IF(AND($G$43=Data25!$W$4,$F$40="",$H$40="",$I$40="",$J$40=""),IFERROR(((F50*ROUNDUP($G$12*F$60,0))),""),IF($G$43=Data25!$W$4,"",IFERROR(((F50*ROUNDUP($G$12*F$60,0))),"")))</f>
        <v/>
      </c>
      <c r="G63" s="77" t="str">
        <f>IF(AND($G$43=Data25!$W$4,$F$40="",$H$40="",$I$40="",$J$40=""),IFERROR(((G50*ROUNDUP($G$12*G$60,0))),""),IF($G$43=Data25!$W$4,"",IFERROR(((G50*ROUNDUP($G$12*G$60,0))),"")))</f>
        <v/>
      </c>
      <c r="H63" s="77" t="str">
        <f>IF(AND($G$43=Data25!$W$4,$F$40="",$H$40="",$I$40="",$J$40=""),IFERROR(((H50*ROUNDUP($G$12*H$60,0))),""),IF($G$43=Data25!$W$4,"",IFERROR(((H50*ROUNDUP($G$12*H$60,0))),"")))</f>
        <v/>
      </c>
      <c r="I63" s="77" t="str">
        <f>IF(AND($G$43=Data25!$W$4,$F$40="",$H$40="",$I$40="",$J$40=""),IFERROR(((I50*ROUNDUP($G$12*I$60,0))),""),IF($G$43=Data25!$W$4,"",IFERROR(((I50*ROUNDUP($G$12*I$60,0))),"")))</f>
        <v/>
      </c>
      <c r="J63" s="77" t="str">
        <f>IF(AND($G$43=Data25!$W$4,$F$40="",$H$40="",$I$40="",$J$40=""),IFERROR(((J50*ROUNDUP($G$12*J$60,0))),""),IF($G$43=Data25!$W$4,"",IFERROR(((J50*ROUNDUP($G$12*J$60,0))),"")))</f>
        <v/>
      </c>
      <c r="K63" s="77" t="str">
        <f>IF(AND($G$43=Data25!$W$4,$F$40="",$H$40="",$I$40="",$J$40=""),IFERROR(((K50*ROUNDUP($G$12*K$60,0))),""),IF($G$43=Data25!$W$4,"",IFERROR(((K50*ROUNDUP($G$12*K$60,0))),"")))</f>
        <v/>
      </c>
      <c r="L63" s="79" t="str">
        <f>IF(OR(ISNUMBER(F63),ISNUMBER(G63),ISNUMBER(H63),ISNUMBER(I63),ISNUMBER(J63),ISNUMBER(K63)),SUM(F63:K63),"")</f>
        <v/>
      </c>
      <c r="M63" s="43"/>
    </row>
    <row r="64" spans="2:13" s="40" customFormat="1" ht="25.75" customHeight="1" x14ac:dyDescent="0.35">
      <c r="B64" s="41"/>
      <c r="C64" s="76">
        <v>3</v>
      </c>
      <c r="D64" s="267" t="s">
        <v>101</v>
      </c>
      <c r="E64" s="267"/>
      <c r="F64" s="77" t="str">
        <f>IF(AND($G$43=Data25!$W$4,$F$40="",$H$40="",$I$40="",$J$40=""),IFERROR(F51*ROUNDUP(ROUNDUP($G$12*0.5,0),0)*F$60,""),IF($G$43=Data25!$W$4,"",IFERROR(F51*ROUNDUP(ROUNDUP($G$12*0.5,0)*F$60,0),"")))</f>
        <v/>
      </c>
      <c r="G64" s="77" t="str">
        <f>IF(AND($G$43=Data25!$W$4,$F$40="",$H$40="",$I$40="",$J$40=""),IFERROR(G51*ROUNDUP(ROUNDUP($G$12*0.5,0),0)*G$60,""),IF($G$43=Data25!$W$4,"",IFERROR(G51*ROUNDUP(ROUNDUP($G$12*0.5,0)*G$60,0),"")))</f>
        <v/>
      </c>
      <c r="H64" s="77" t="str">
        <f>IF(AND($G$43=Data25!$W$4,$F$40="",$H$40="",$I$40="",$J$40=""),IFERROR(H51*ROUNDUP(ROUNDUP($G$12*0.5,0),0)*H$60,""),IF($G$43=Data25!$W$4,"",IFERROR(H51*ROUNDUP(ROUNDUP($G$12*0.5,0)*H$60,0),"")))</f>
        <v/>
      </c>
      <c r="I64" s="77" t="str">
        <f>IF(AND($G$43=Data25!$W$4,$F$40="",$H$40="",$I$40="",$J$40=""),IFERROR(I51*ROUNDUP(ROUNDUP($G$12*0.5,0),0)*I$60,""),IF($G$43=Data25!$W$4,"",IFERROR(I51*ROUNDUP(ROUNDUP($G$12*0.5,0)*I$60,0),"")))</f>
        <v/>
      </c>
      <c r="J64" s="77" t="str">
        <f>IF(AND($G$43=Data25!$W$4,$F$40="",$H$40="",$I$40="",$J$40=""),IFERROR(J51*ROUNDUP(ROUNDUP($G$12*0.5,0),0)*J$60,""),IF($G$43=Data25!$W$4,"",IFERROR(J51*ROUNDUP(ROUNDUP($G$12*0.5,0)*J$60,0),"")))</f>
        <v/>
      </c>
      <c r="K64" s="77" t="str">
        <f>IF(AND($G$43=Data25!$W$4,$F$40="",$H$40="",$I$40="",$J$40=""),IFERROR(K51*ROUNDUP(ROUNDUP($G$12*0.5,0),0)*K$60,""),IF($G$43=Data25!$W$4,"",IFERROR(K51*ROUNDUP(ROUNDUP($G$12*0.5,0)*K$60,0),"")))</f>
        <v/>
      </c>
      <c r="L64" s="79" t="str">
        <f>IF(OR(ISNUMBER(F64),ISNUMBER(G64),ISNUMBER(H64),ISNUMBER(I64),ISNUMBER(J64),ISNUMBER(K64)),SUM(F64:K64),"")</f>
        <v/>
      </c>
      <c r="M64" s="43"/>
    </row>
    <row r="65" spans="2:13" s="40" customFormat="1" ht="25.75" customHeight="1" x14ac:dyDescent="0.35">
      <c r="B65" s="41"/>
      <c r="C65" s="135" t="s">
        <v>102</v>
      </c>
      <c r="D65" s="122"/>
      <c r="E65" s="129"/>
      <c r="F65" s="157" t="str">
        <f t="shared" ref="F65:J65" si="7">IF(OR(ISNUMBER(F62),ISNUMBER(F63),ISNUMBER(F64)),SUM(F62:F64),"")</f>
        <v/>
      </c>
      <c r="G65" s="157" t="str">
        <f t="shared" si="7"/>
        <v/>
      </c>
      <c r="H65" s="157" t="str">
        <f t="shared" si="7"/>
        <v/>
      </c>
      <c r="I65" s="157" t="str">
        <f t="shared" si="7"/>
        <v/>
      </c>
      <c r="J65" s="157" t="str">
        <f t="shared" si="7"/>
        <v/>
      </c>
      <c r="K65" s="157" t="str">
        <f>IF(OR(ISNUMBER(K62),ISNUMBER(K63),ISNUMBER(K64)),SUM(K62:K64),"")</f>
        <v/>
      </c>
      <c r="L65" s="79" t="str">
        <f>IF(OR(ISNUMBER(F65),ISNUMBER(G65),ISNUMBER(H65),ISNUMBER(I65),ISNUMBER(J65),ISNUMBER(K65)),SUM(F65:K65),"")</f>
        <v/>
      </c>
      <c r="M65" s="43"/>
    </row>
    <row r="66" spans="2:13" s="40" customFormat="1" ht="25.75" customHeight="1" x14ac:dyDescent="0.35">
      <c r="B66" s="41"/>
      <c r="C66" s="135" t="s">
        <v>103</v>
      </c>
      <c r="D66" s="122"/>
      <c r="E66" s="122"/>
      <c r="F66" s="79" t="str">
        <f>IF(F65="","",IF(AND($G$43=Data25!$W$4,$F$40="",$H$40="",$I$40="",$J$40=""),IFERROR(SUM(F49:F51)*ROUNDUP(Data25!$O$4*Data25!$Q$9,0),""),IF($G$43=Data25!$W$4,"",IFERROR(SUM(F49:F51)*ROUNDUP(Data25!$O$4*Data25!$Q$9,0),""))))</f>
        <v/>
      </c>
      <c r="G66" s="79" t="str">
        <f>IF(G65="","",IF($G$43=Data25!$W$4,"",IF(OR(G41=0,G41=Data25!$R$4),IFERROR(SUM(G49:G51)*ROUNDUP(Data25!$O$4*Data25!$Q$8,0),""),IFERROR((((G52-G41)*ROUNDUP(Data25!$O$4*Data25!$Q$8,0))+(G41*Data25!$O$4)),""))))</f>
        <v/>
      </c>
      <c r="H66" s="79" t="str">
        <f>IF(H65="","",IF($G$43=Data25!$W$4,"",IF(OR(H41=0,H41=Data25!$R$4),IFERROR(SUM(H49:H51)*ROUNDUP(Data25!$O$4*Data25!$Q$7,0),""),IFERROR((((H52-H41)*ROUNDUP(Data25!$O$4*Data25!$Q$7,0))+(H41*Data25!$O$4)),""))))</f>
        <v/>
      </c>
      <c r="I66" s="79" t="str">
        <f>IF(I65="","",IF($G$43=Data25!$W$4,"",IF(OR(I41=0,I41=Data25!$R$4),IFERROR(SUM(I49:I51)*ROUNDUP(Data25!$O$4*Data25!$Q$6,0),""),IFERROR((((I52-I41)*ROUNDUP(Data25!$O$4*Data25!$Q$6,0))+(I41*Data25!$O$4)),""))))</f>
        <v/>
      </c>
      <c r="J66" s="79" t="str">
        <f>IF(J65="","",IF($G$43=Data25!$W$4,"",IF(OR(J41=0,J41=Data25!$R$4),IFERROR(SUM(J49:J51)*ROUNDUP(Data25!$O$4*Data25!$Q$5,0),""),IFERROR((((J52-J41)*ROUNDUP(Data25!$O$4*Data25!$Q$5,0))+(J41*Data25!$O$4)),""))))</f>
        <v/>
      </c>
      <c r="K66" s="79" t="str">
        <f>IF(K65="","",IF($G$43=Data25!$W$4,"",IF(OR(K41=0,K41=Data25!$R$4),IFERROR(SUM(K49:K51)*ROUNDUP(Data25!$O$4*Data25!$Q$4,0),""),IFERROR((((K52-K41)*ROUNDUP(Data25!$O$4*Data25!$Q$4,0))+(K41*Data25!$O$4)),""))))</f>
        <v/>
      </c>
      <c r="L66" s="79" t="str">
        <f>IF(OR(ISNUMBER(F66),ISNUMBER(G66),ISNUMBER(H66),ISNUMBER(I66),ISNUMBER(J66),ISNUMBER(K66)),SUM(F66:K66),"")</f>
        <v/>
      </c>
      <c r="M66" s="43"/>
    </row>
    <row r="67" spans="2:13" s="40" customFormat="1" ht="45" customHeight="1" x14ac:dyDescent="0.35">
      <c r="B67" s="41"/>
      <c r="C67" s="268" t="s">
        <v>104</v>
      </c>
      <c r="D67" s="268"/>
      <c r="E67" s="268"/>
      <c r="F67" s="268"/>
      <c r="G67" s="268"/>
      <c r="H67" s="268"/>
      <c r="I67" s="268"/>
      <c r="J67" s="268"/>
      <c r="K67" s="268"/>
      <c r="L67" s="123"/>
      <c r="M67" s="43"/>
    </row>
    <row r="68" spans="2:13" s="40" customFormat="1" ht="25.75" customHeight="1" x14ac:dyDescent="0.35">
      <c r="B68" s="80"/>
      <c r="C68" s="136"/>
      <c r="D68" s="137"/>
      <c r="E68" s="137"/>
      <c r="F68" s="138"/>
      <c r="G68" s="133"/>
      <c r="H68" s="133"/>
      <c r="I68" s="133"/>
      <c r="J68" s="133"/>
      <c r="K68" s="133"/>
      <c r="L68" s="133"/>
      <c r="M68" s="72"/>
    </row>
    <row r="69" spans="2:13" ht="22.5" customHeight="1" x14ac:dyDescent="0.25">
      <c r="C69" s="124"/>
      <c r="D69" s="26"/>
      <c r="E69" s="26"/>
    </row>
    <row r="70" spans="2:13" ht="20.25" customHeight="1" x14ac:dyDescent="0.35">
      <c r="B70" s="125" t="s">
        <v>105</v>
      </c>
      <c r="C70" s="126"/>
      <c r="D70" s="126"/>
      <c r="E70" s="186"/>
      <c r="G70" s="187" t="s">
        <v>106</v>
      </c>
      <c r="H70" s="188"/>
      <c r="I70" s="188"/>
      <c r="J70" s="188"/>
      <c r="K70" s="188"/>
      <c r="L70" s="188"/>
      <c r="M70" s="117"/>
    </row>
    <row r="71" spans="2:13" ht="40" customHeight="1" x14ac:dyDescent="0.25">
      <c r="B71" s="81" t="str">
        <f>IF($G$43=Data25!$W$4,"",IFERROR(IF($E$13=Data25!$F$4,"",IF(OR($E$13=Data25!$F$8,SUM(K49:K50)&gt;20,$E$72&gt;=Data25!$V$4),"Based on the above information, your service may NOT be eligible for Service Safety Net Funding",IF($E$72=0,"","Based on the above information, your service MAY be eligible for Service Safety Net Funding, Please fill in Section D."))),""))</f>
        <v/>
      </c>
      <c r="C71" s="26"/>
      <c r="D71" s="26"/>
      <c r="E71" s="82"/>
      <c r="G71" s="83"/>
      <c r="H71" s="84"/>
      <c r="I71" s="84"/>
      <c r="J71" s="84"/>
      <c r="K71" s="84"/>
      <c r="L71" s="84"/>
      <c r="M71" s="37"/>
    </row>
    <row r="72" spans="2:13" ht="47.25" customHeight="1" thickBot="1" x14ac:dyDescent="0.4">
      <c r="B72" s="75"/>
      <c r="C72" s="248" t="s">
        <v>107</v>
      </c>
      <c r="D72" s="250"/>
      <c r="E72" s="130">
        <f>IF(OR(G32=Data25!$W$5,G33=Data25!$W$6,G43=Data25!$W$4),"",SUM(E73:E77))</f>
        <v>0</v>
      </c>
      <c r="G72" s="85"/>
      <c r="H72" s="100" t="s">
        <v>108</v>
      </c>
      <c r="I72" s="86"/>
      <c r="J72" s="86"/>
      <c r="K72" s="86"/>
      <c r="L72" s="87"/>
      <c r="M72" s="37"/>
    </row>
    <row r="73" spans="2:13" ht="39.75" customHeight="1" thickBot="1" x14ac:dyDescent="0.3">
      <c r="B73" s="75"/>
      <c r="C73" s="255" t="s">
        <v>95</v>
      </c>
      <c r="D73" s="255"/>
      <c r="E73" s="165">
        <f>IF(L62="",0,L62)</f>
        <v>0</v>
      </c>
      <c r="G73" s="85"/>
      <c r="H73" s="256" t="s">
        <v>109</v>
      </c>
      <c r="I73" s="256"/>
      <c r="J73" s="257"/>
      <c r="K73" s="260" t="s">
        <v>110</v>
      </c>
      <c r="L73" s="261"/>
      <c r="M73" s="37"/>
    </row>
    <row r="74" spans="2:13" ht="40" customHeight="1" thickBot="1" x14ac:dyDescent="0.3">
      <c r="B74" s="75"/>
      <c r="C74" s="255" t="s">
        <v>96</v>
      </c>
      <c r="D74" s="255"/>
      <c r="E74" s="165">
        <f>IF(L63="",0,L63)</f>
        <v>0</v>
      </c>
      <c r="G74" s="85"/>
      <c r="H74" s="256" t="s">
        <v>111</v>
      </c>
      <c r="I74" s="256"/>
      <c r="J74" s="257"/>
      <c r="K74" s="258" t="s">
        <v>112</v>
      </c>
      <c r="L74" s="259"/>
      <c r="M74" s="37"/>
    </row>
    <row r="75" spans="2:13" ht="40" customHeight="1" thickBot="1" x14ac:dyDescent="0.4">
      <c r="B75" s="75"/>
      <c r="C75" s="255" t="s">
        <v>97</v>
      </c>
      <c r="D75" s="255"/>
      <c r="E75" s="165">
        <f>IF(L64="",0,L64)</f>
        <v>0</v>
      </c>
      <c r="G75" s="85"/>
      <c r="H75" s="84"/>
      <c r="I75" s="84"/>
      <c r="J75" s="84"/>
      <c r="K75"/>
      <c r="L75" s="84"/>
      <c r="M75" s="37"/>
    </row>
    <row r="76" spans="2:13" ht="40" customHeight="1" thickBot="1" x14ac:dyDescent="0.3">
      <c r="B76" s="75"/>
      <c r="C76" s="255" t="s">
        <v>113</v>
      </c>
      <c r="D76" s="255"/>
      <c r="E76" s="165">
        <f>IF(OR(G32=Data25!$W$5,G33=Data25!$W$6),0,IFERROR(E56*Data25!$I$4,0))</f>
        <v>0</v>
      </c>
      <c r="G76" s="85"/>
      <c r="H76" s="256" t="s">
        <v>114</v>
      </c>
      <c r="I76" s="256"/>
      <c r="J76" s="257"/>
      <c r="K76" s="260" t="s">
        <v>77</v>
      </c>
      <c r="L76" s="261"/>
      <c r="M76" s="37"/>
    </row>
    <row r="77" spans="2:13" ht="39.75" customHeight="1" thickBot="1" x14ac:dyDescent="0.3">
      <c r="B77" s="75"/>
      <c r="C77" s="255" t="s">
        <v>115</v>
      </c>
      <c r="D77" s="255"/>
      <c r="E77" s="165">
        <f>IF($G$43=Data25!$W$4,0,SUM(L49:L51)*N($G$13))</f>
        <v>0</v>
      </c>
      <c r="G77" s="85"/>
      <c r="H77" s="256" t="s">
        <v>116</v>
      </c>
      <c r="I77" s="256"/>
      <c r="J77" s="257"/>
      <c r="K77" s="260" t="s">
        <v>77</v>
      </c>
      <c r="L77" s="261"/>
      <c r="M77" s="37"/>
    </row>
    <row r="78" spans="2:13" ht="52.15" customHeight="1" thickBot="1" x14ac:dyDescent="0.3">
      <c r="B78" s="44"/>
      <c r="C78" s="248" t="s">
        <v>117</v>
      </c>
      <c r="D78" s="250"/>
      <c r="E78" s="130" t="str">
        <f>L66</f>
        <v/>
      </c>
      <c r="G78" s="88"/>
      <c r="H78" s="262" t="s">
        <v>118</v>
      </c>
      <c r="I78" s="262"/>
      <c r="J78" s="263"/>
      <c r="K78" s="260" t="s">
        <v>77</v>
      </c>
      <c r="L78" s="261"/>
      <c r="M78" s="37"/>
    </row>
    <row r="79" spans="2:13" ht="76.5" customHeight="1" x14ac:dyDescent="0.35">
      <c r="C79" s="238" t="s">
        <v>119</v>
      </c>
      <c r="D79" s="238"/>
      <c r="E79" s="238"/>
      <c r="G79" s="80"/>
      <c r="H79" s="71"/>
      <c r="I79" s="71"/>
      <c r="J79" s="71"/>
      <c r="K79" s="71"/>
      <c r="L79" s="71"/>
      <c r="M79" s="46"/>
    </row>
    <row r="80" spans="2:13" ht="40" customHeight="1" x14ac:dyDescent="0.35">
      <c r="B80" s="104" t="s">
        <v>120</v>
      </c>
      <c r="C80" s="26"/>
      <c r="D80" s="26"/>
      <c r="E80" s="26"/>
      <c r="G80" s="40"/>
      <c r="H80" s="40"/>
      <c r="I80" s="40"/>
      <c r="J80" s="40"/>
      <c r="K80" s="40"/>
      <c r="L80" s="40"/>
    </row>
    <row r="81" spans="2:13" ht="27.65" customHeight="1" x14ac:dyDescent="0.35">
      <c r="B81" s="239" t="s">
        <v>121</v>
      </c>
      <c r="C81" s="240"/>
      <c r="D81" s="240"/>
      <c r="E81" s="240"/>
      <c r="G81" s="40"/>
      <c r="H81" s="40"/>
      <c r="I81" s="40"/>
      <c r="J81" s="40"/>
      <c r="K81" s="40"/>
      <c r="L81" s="40"/>
      <c r="M81" s="40"/>
    </row>
    <row r="82" spans="2:13" ht="57.65" customHeight="1" x14ac:dyDescent="0.35">
      <c r="B82" s="241" t="s">
        <v>122</v>
      </c>
      <c r="C82" s="240"/>
      <c r="D82" s="240"/>
      <c r="E82" s="240"/>
      <c r="G82" s="125" t="s">
        <v>123</v>
      </c>
      <c r="H82" s="145"/>
      <c r="I82" s="145"/>
      <c r="J82" s="145"/>
      <c r="K82" s="145"/>
      <c r="L82" s="145"/>
      <c r="M82" s="178"/>
    </row>
    <row r="83" spans="2:13" ht="39.65" customHeight="1" x14ac:dyDescent="0.35">
      <c r="B83" s="242" t="s">
        <v>124</v>
      </c>
      <c r="C83" s="243"/>
      <c r="D83" s="243"/>
      <c r="E83" s="243"/>
      <c r="F83" s="167"/>
      <c r="G83" s="41"/>
      <c r="H83" s="244"/>
      <c r="I83" s="244"/>
      <c r="J83" s="244"/>
      <c r="K83" s="244"/>
      <c r="L83" s="244"/>
      <c r="M83" s="37"/>
    </row>
    <row r="84" spans="2:13" ht="39.65" customHeight="1" x14ac:dyDescent="0.35">
      <c r="B84"/>
      <c r="C84"/>
      <c r="D84"/>
      <c r="E84"/>
      <c r="G84" s="41"/>
      <c r="H84" s="248" t="s">
        <v>125</v>
      </c>
      <c r="I84" s="249"/>
      <c r="J84" s="249"/>
      <c r="K84" s="250"/>
      <c r="L84" s="131" t="str">
        <f>IF(OR(AND($K$73&gt;20,$K$73&lt;&gt;Data25!$S$4),AND($K$74&gt;=55,$K$74&lt;&gt;Data25!$T$4),$E$13=Data25!$F$8,SUM(L49:L50)&gt;20,$E$72&gt;Data25!$V$4),"Not Applicable",IF(OR($K$73=Data25!$S$4,$K$74=Data25!$T$4,ISBLANK($K$73),ISBLANK($K$74),ISBLANK($K$76),ISBLANK($K$77),ISBLANK($K$78),AND(SUM(K49:K51)&lt;5,OR($K$76=Data25!$R$4,$K$77=Data25!$R$4,$K$78=Data25!$R$4))),"Please complete section D",IF(OR(SUM(K49:K51)&gt;=5,AND(SUM(K49:K50)&lt;5,OR($K$76&gt;=5,$K$77&gt;=5,$K$78&gt;=5))),(Data25!$V$4),"Not Applicable")))</f>
        <v>Please complete section D</v>
      </c>
      <c r="M84" s="37"/>
    </row>
    <row r="85" spans="2:13" ht="39.65" customHeight="1" x14ac:dyDescent="0.35">
      <c r="B85"/>
      <c r="C85"/>
      <c r="D85"/>
      <c r="E85"/>
      <c r="G85" s="41"/>
      <c r="H85" s="253" t="s">
        <v>126</v>
      </c>
      <c r="I85" s="253"/>
      <c r="J85" s="253"/>
      <c r="K85" s="253"/>
      <c r="L85" s="132" t="str">
        <f>IF(OR($L$84="Not Applicable",$L$84="Please complete section D"),"",E73)</f>
        <v/>
      </c>
      <c r="M85" s="37"/>
    </row>
    <row r="86" spans="2:13" ht="39.65" customHeight="1" x14ac:dyDescent="0.35">
      <c r="B86"/>
      <c r="C86"/>
      <c r="D86"/>
      <c r="E86"/>
      <c r="F86" s="167"/>
      <c r="G86" s="41"/>
      <c r="H86" s="253" t="s">
        <v>127</v>
      </c>
      <c r="I86" s="253"/>
      <c r="J86" s="253"/>
      <c r="K86" s="253"/>
      <c r="L86" s="121" t="str">
        <f>IF(OR($L$84="Not Applicable",$L$84="Please complete section D"),"",E74)</f>
        <v/>
      </c>
      <c r="M86" s="37"/>
    </row>
    <row r="87" spans="2:13" ht="39.65" customHeight="1" x14ac:dyDescent="0.35">
      <c r="B87"/>
      <c r="C87"/>
      <c r="D87"/>
      <c r="E87"/>
      <c r="G87" s="41"/>
      <c r="H87" s="254" t="s">
        <v>128</v>
      </c>
      <c r="I87" s="254"/>
      <c r="J87" s="254"/>
      <c r="K87" s="254"/>
      <c r="L87" s="121" t="str">
        <f>IF(OR($L$84="Not Applicable",$L$84="Please complete section D"),"",E75)</f>
        <v/>
      </c>
      <c r="M87" s="37"/>
    </row>
    <row r="88" spans="2:13" ht="39.65" customHeight="1" x14ac:dyDescent="0.35">
      <c r="B88"/>
      <c r="C88"/>
      <c r="D88"/>
      <c r="E88"/>
      <c r="G88" s="41"/>
      <c r="H88" s="254" t="s">
        <v>129</v>
      </c>
      <c r="I88" s="254"/>
      <c r="J88" s="254"/>
      <c r="K88" s="254"/>
      <c r="L88" s="121" t="str">
        <f>IF(OR($L$84="Not Applicable",$L$84="Please complete section D"),"",E76)</f>
        <v/>
      </c>
      <c r="M88" s="37"/>
    </row>
    <row r="89" spans="2:13" ht="30" customHeight="1" x14ac:dyDescent="0.35">
      <c r="B89"/>
      <c r="C89"/>
      <c r="D89"/>
      <c r="E89"/>
      <c r="G89" s="41"/>
      <c r="H89" s="254" t="s">
        <v>115</v>
      </c>
      <c r="I89" s="254"/>
      <c r="J89" s="254"/>
      <c r="K89" s="254"/>
      <c r="L89" s="121" t="str">
        <f>IF(OR($L$84="Not Applicable",$L$84="Please complete section D"),"",E77)</f>
        <v/>
      </c>
      <c r="M89" s="37"/>
    </row>
    <row r="90" spans="2:13" ht="30" customHeight="1" x14ac:dyDescent="0.35">
      <c r="G90" s="41"/>
      <c r="H90" s="254" t="s">
        <v>130</v>
      </c>
      <c r="I90" s="254"/>
      <c r="J90" s="254"/>
      <c r="K90" s="254"/>
      <c r="L90" s="121" t="str">
        <f>IF(OR($L$84="Not Applicable",$L$84="Please complete section D"),"",(L84-SUM(L85:L89)))</f>
        <v/>
      </c>
      <c r="M90" s="37"/>
    </row>
    <row r="91" spans="2:13" ht="33" customHeight="1" x14ac:dyDescent="0.35">
      <c r="G91" s="41"/>
      <c r="H91" s="245" t="s">
        <v>131</v>
      </c>
      <c r="I91" s="246"/>
      <c r="J91" s="246"/>
      <c r="K91" s="247"/>
      <c r="L91" s="131" t="str">
        <f>IF(ISNUMBER(L84)=TRUE,L66,"")</f>
        <v/>
      </c>
      <c r="M91" s="37"/>
    </row>
    <row r="92" spans="2:13" ht="61" customHeight="1" x14ac:dyDescent="0.35">
      <c r="G92" s="41"/>
      <c r="H92" s="145" t="s">
        <v>132</v>
      </c>
      <c r="I92" s="140"/>
      <c r="J92" s="86"/>
      <c r="K92" s="86"/>
      <c r="L92" s="86"/>
      <c r="M92" s="37"/>
    </row>
    <row r="93" spans="2:13" ht="62.5" customHeight="1" x14ac:dyDescent="0.35">
      <c r="G93" s="92"/>
      <c r="H93" s="146" t="s">
        <v>121</v>
      </c>
      <c r="M93" s="37"/>
    </row>
    <row r="94" spans="2:13" ht="21.4" customHeight="1" x14ac:dyDescent="0.35">
      <c r="G94" s="251"/>
      <c r="H94" s="252"/>
      <c r="I94" s="252"/>
      <c r="J94" s="252"/>
      <c r="K94" s="252"/>
      <c r="L94" s="252"/>
      <c r="M94" s="46"/>
    </row>
    <row r="95" spans="2:13" ht="21.4" customHeight="1" x14ac:dyDescent="0.25"/>
    <row r="96" spans="2:13" ht="21.4" hidden="1" customHeight="1" x14ac:dyDescent="0.25"/>
    <row r="98" ht="35.15" hidden="1" customHeight="1" x14ac:dyDescent="0.25"/>
    <row r="99" ht="35.15" hidden="1" customHeight="1" x14ac:dyDescent="0.25"/>
  </sheetData>
  <sheetProtection algorithmName="SHA-512" hashValue="HwB3IcmoLH6Lh+v6TZHGLIQmzIfOSScbQr6bkP3Iggn4rM3rRb9DTN8JhZyhx3OwG/wTtCwOI0HKOBIP47YdEw==" saltValue="yMKOo//f06K382WMYw02JQ==" spinCount="100000" sheet="1" objects="1" scenarios="1"/>
  <mergeCells count="61">
    <mergeCell ref="D21:D22"/>
    <mergeCell ref="D41:E41"/>
    <mergeCell ref="D23:E23"/>
    <mergeCell ref="D24:D25"/>
    <mergeCell ref="D26:E26"/>
    <mergeCell ref="D27:E27"/>
    <mergeCell ref="D28:L28"/>
    <mergeCell ref="D32:D33"/>
    <mergeCell ref="G32:J32"/>
    <mergeCell ref="G33:J33"/>
    <mergeCell ref="D34:E34"/>
    <mergeCell ref="D37:J37"/>
    <mergeCell ref="D39:E39"/>
    <mergeCell ref="D40:E40"/>
    <mergeCell ref="F40:G40"/>
    <mergeCell ref="B2:M2"/>
    <mergeCell ref="B4:C4"/>
    <mergeCell ref="B8:M8"/>
    <mergeCell ref="D14:H14"/>
    <mergeCell ref="B17:M17"/>
    <mergeCell ref="C73:D73"/>
    <mergeCell ref="H73:J73"/>
    <mergeCell ref="K73:L73"/>
    <mergeCell ref="D42:F42"/>
    <mergeCell ref="G43:J43"/>
    <mergeCell ref="G44:K44"/>
    <mergeCell ref="D49:E49"/>
    <mergeCell ref="D50:E50"/>
    <mergeCell ref="D51:E51"/>
    <mergeCell ref="D62:E62"/>
    <mergeCell ref="D63:E63"/>
    <mergeCell ref="D64:E64"/>
    <mergeCell ref="C67:K67"/>
    <mergeCell ref="C72:D72"/>
    <mergeCell ref="C77:D77"/>
    <mergeCell ref="H77:J77"/>
    <mergeCell ref="K77:L77"/>
    <mergeCell ref="C78:D78"/>
    <mergeCell ref="H78:J78"/>
    <mergeCell ref="K78:L78"/>
    <mergeCell ref="C74:D74"/>
    <mergeCell ref="H74:J74"/>
    <mergeCell ref="K74:L74"/>
    <mergeCell ref="C75:D75"/>
    <mergeCell ref="C76:D76"/>
    <mergeCell ref="H76:J76"/>
    <mergeCell ref="K76:L76"/>
    <mergeCell ref="H91:K91"/>
    <mergeCell ref="H84:K84"/>
    <mergeCell ref="G94:L94"/>
    <mergeCell ref="H85:K85"/>
    <mergeCell ref="H86:K86"/>
    <mergeCell ref="H87:K87"/>
    <mergeCell ref="H88:K88"/>
    <mergeCell ref="H89:K89"/>
    <mergeCell ref="H90:K90"/>
    <mergeCell ref="C79:E79"/>
    <mergeCell ref="B81:E81"/>
    <mergeCell ref="B82:E82"/>
    <mergeCell ref="B83:E83"/>
    <mergeCell ref="H83:L83"/>
  </mergeCells>
  <conditionalFormatting sqref="E72">
    <cfRule type="expression" dxfId="27" priority="17">
      <formula>SUM($L$49:$L$51)=0</formula>
    </cfRule>
  </conditionalFormatting>
  <conditionalFormatting sqref="E73:E77">
    <cfRule type="expression" dxfId="26" priority="57">
      <formula>SUM($L$49:$L$51)=0</formula>
    </cfRule>
  </conditionalFormatting>
  <conditionalFormatting sqref="E78">
    <cfRule type="expression" dxfId="25" priority="38">
      <formula>SUM($L$49:$L$51)=0</formula>
    </cfRule>
  </conditionalFormatting>
  <conditionalFormatting sqref="F11:F13">
    <cfRule type="expression" dxfId="24" priority="2">
      <formula>$G11=""</formula>
    </cfRule>
  </conditionalFormatting>
  <conditionalFormatting sqref="F34">
    <cfRule type="expression" dxfId="23" priority="54">
      <formula>AND(ISNUMBER(F32)=FALSE,ISNUMBER(F33)=FALSE)</formula>
    </cfRule>
  </conditionalFormatting>
  <conditionalFormatting sqref="F23:K23">
    <cfRule type="expression" dxfId="22" priority="47">
      <formula>AND(ISNUMBER(F21)=FALSE,ISNUMBER(F22)=FALSE)</formula>
    </cfRule>
  </conditionalFormatting>
  <conditionalFormatting sqref="F26:K26">
    <cfRule type="expression" dxfId="21" priority="55">
      <formula>AND(ISNUMBER(F24)=FALSE,ISNUMBER(F25)=FALSE)</formula>
    </cfRule>
  </conditionalFormatting>
  <conditionalFormatting sqref="F62:L66">
    <cfRule type="expression" priority="1">
      <formula>AND(ISNUMBER($G$11),ISNUMBER($G$12),ISNUMBER($G$13))=FALSE</formula>
    </cfRule>
  </conditionalFormatting>
  <conditionalFormatting sqref="G41">
    <cfRule type="expression" dxfId="20" priority="40">
      <formula>OR($F$40=0,$F$40="")</formula>
    </cfRule>
  </conditionalFormatting>
  <conditionalFormatting sqref="G43:J43">
    <cfRule type="expression" dxfId="19" priority="44">
      <formula>AND($F$40="",$H$40="",$I$40="",$J$40="")</formula>
    </cfRule>
  </conditionalFormatting>
  <conditionalFormatting sqref="H41">
    <cfRule type="expression" dxfId="16" priority="39">
      <formula>OR($H$40=0,$H$40="")</formula>
    </cfRule>
  </conditionalFormatting>
  <conditionalFormatting sqref="H76:L78">
    <cfRule type="expression" dxfId="15" priority="58">
      <formula>SUM($K$49:$K$51)&gt;=5</formula>
    </cfRule>
  </conditionalFormatting>
  <conditionalFormatting sqref="I41">
    <cfRule type="expression" dxfId="14" priority="42">
      <formula>OR($I$40=0,$I$40="")</formula>
    </cfRule>
  </conditionalFormatting>
  <conditionalFormatting sqref="J41">
    <cfRule type="expression" dxfId="13" priority="41">
      <formula>OR($J$40=0,$J$40="")</formula>
    </cfRule>
  </conditionalFormatting>
  <conditionalFormatting sqref="K77:L78">
    <cfRule type="expression" dxfId="12" priority="43">
      <formula>SUM($K$49:$K$51)&gt;=5</formula>
    </cfRule>
  </conditionalFormatting>
  <conditionalFormatting sqref="L21:L22">
    <cfRule type="expression" dxfId="11" priority="53">
      <formula>OR(ISNUMBER(F21),ISNUMBER(G21),ISNUMBER(H21),ISNUMBER(I21),ISNUMBER(J21),ISNUMBER(K21))=FALSE</formula>
    </cfRule>
  </conditionalFormatting>
  <conditionalFormatting sqref="L23">
    <cfRule type="expression" dxfId="10" priority="51">
      <formula>OR(ISNUMBER(F21),ISNUMBER(G21),ISNUMBER(H21),ISNUMBER(I21),ISNUMBER(J21),ISNUMBER(K21),ISNUMBER(F22),ISNUMBER(G22),ISNUMBER(H22),ISNUMBER(I22),ISNUMBER(J22),ISNUMBER(K22))=FALSE</formula>
    </cfRule>
  </conditionalFormatting>
  <conditionalFormatting sqref="L24:L25">
    <cfRule type="expression" dxfId="9" priority="52">
      <formula>OR(ISNUMBER(F24),ISNUMBER(G24),ISNUMBER(H24),ISNUMBER(I24),ISNUMBER(J24),ISNUMBER(K24))=FALSE</formula>
    </cfRule>
  </conditionalFormatting>
  <conditionalFormatting sqref="L26">
    <cfRule type="expression" dxfId="8" priority="50">
      <formula>OR(ISNUMBER(F24),ISNUMBER(G24),ISNUMBER(H24),ISNUMBER(I24),ISNUMBER(J24),ISNUMBER(K24),ISNUMBER(F25),ISNUMBER(G25),ISNUMBER(H25),ISNUMBER(I25),ISNUMBER(J25),ISNUMBER(K25))=FALSE</formula>
    </cfRule>
  </conditionalFormatting>
  <conditionalFormatting sqref="L41">
    <cfRule type="expression" dxfId="7" priority="45">
      <formula>OR(ISNUMBER(F41),ISNUMBER(G41),ISNUMBER(H41),ISNUMBER(I41),ISNUMBER(J41),ISNUMBER(K41))=FALSE</formula>
    </cfRule>
  </conditionalFormatting>
  <conditionalFormatting sqref="L49:L51">
    <cfRule type="expression" dxfId="6" priority="49">
      <formula>OR(ISNUMBER(F49),ISNUMBER(G49),ISNUMBER(H49),ISNUMBER(I49),ISNUMBER(J49),ISNUMBER(K49))=FALSE</formula>
    </cfRule>
  </conditionalFormatting>
  <dataValidations count="2">
    <dataValidation type="list" allowBlank="1" showInputMessage="1" showErrorMessage="1" sqref="M20:XFD20" xr:uid="{67FD9A2B-5D18-4209-A899-872AF446B300}">
      <formula1>"'Please select ARIA+ Band','ARIA+ Band: Major Cities','ARIA+ Band: Inner Regional','ARIA+ Band: Outer Regional','ARIA+ Band: Remote or Very Remote'"</formula1>
    </dataValidation>
    <dataValidation type="list" allowBlank="1" showInputMessage="1" showErrorMessage="1" sqref="G41:J41" xr:uid="{CD2A2C38-541B-4E69-BE37-F463871958C5}">
      <formula1>Enrolments</formula1>
    </dataValidation>
  </dataValidations>
  <hyperlinks>
    <hyperlink ref="B83:E83" r:id="rId1" display="Click here to access the Start Strong for Community Preschools program guidelines." xr:uid="{BB6710D7-AF14-4A56-8B4F-519E3B19D560}"/>
  </hyperlink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expression" priority="68" id="{D5AE4858-A12C-4D13-9F05-7D832275A4D2}">
            <xm:f>OR(#REF!=Data25!$A$4,$E$13=Data25!$F$4,ISBLANK(#REF!),ISBLANK($E$13),$B$71="Based on the above information, your service may NOT be eligible for Service Safety Net Funding",$G$43=Data25!$W$4,$E$72=0)</xm:f>
            <x14:dxf>
              <font>
                <color theme="0"/>
              </font>
              <fill>
                <patternFill>
                  <bgColor theme="0"/>
                </patternFill>
              </fill>
              <border>
                <left/>
                <right/>
                <top/>
                <bottom/>
                <vertical/>
                <horizontal/>
              </border>
            </x14:dxf>
          </x14:cfRule>
          <x14:cfRule type="expression" priority="69" id="{428DBA18-41C6-4486-9C80-4B3138B0A421}">
            <xm:f>$E$13=Data25!$F$8</xm:f>
            <x14:dxf>
              <font>
                <color theme="0"/>
              </font>
              <fill>
                <patternFill>
                  <bgColor theme="0"/>
                </patternFill>
              </fill>
              <border>
                <left/>
                <right/>
                <top/>
                <bottom/>
                <vertical/>
                <horizontal/>
              </border>
            </x14:dxf>
          </x14:cfRule>
          <xm:sqref>G70:M94</xm:sqref>
        </x14:conditionalFormatting>
      </x14:conditionalFormattings>
    </ext>
    <ext xmlns:x14="http://schemas.microsoft.com/office/spreadsheetml/2009/9/main" uri="{CCE6A557-97BC-4b89-ADB6-D9C93CAAB3DF}">
      <x14:dataValidations xmlns:xm="http://schemas.microsoft.com/office/excel/2006/main" count="5">
        <x14:dataValidation type="list" allowBlank="1" showInputMessage="1" showErrorMessage="1" xr:uid="{EAB12818-FB77-433F-BA87-41D6D84C2AC8}">
          <x14:formula1>
            <xm:f>Data25!$F$4:$F$8</xm:f>
          </x14:formula1>
          <xm:sqref>E13</xm:sqref>
        </x14:dataValidation>
        <x14:dataValidation type="list" allowBlank="1" showInputMessage="1" showErrorMessage="1" xr:uid="{03E8C938-5B49-44C7-80CA-A4AADBD455C6}">
          <x14:formula1>
            <xm:f>Data25!$R$4:$R$355</xm:f>
          </x14:formula1>
          <xm:sqref>F32:F33 F21:K22 K76:K78 F24:K25</xm:sqref>
        </x14:dataValidation>
        <x14:dataValidation type="list" allowBlank="1" showInputMessage="1" showErrorMessage="1" xr:uid="{A73A16D9-B924-4912-B514-390BFB1C0D80}">
          <x14:formula1>
            <xm:f>Data25!$S$4:$S$205</xm:f>
          </x14:formula1>
          <xm:sqref>K73</xm:sqref>
        </x14:dataValidation>
        <x14:dataValidation type="list" allowBlank="1" showInputMessage="1" showErrorMessage="1" xr:uid="{644A32E6-0281-4186-9F28-C1DCFE825C99}">
          <x14:formula1>
            <xm:f>Data25!$T$4:$T$405</xm:f>
          </x14:formula1>
          <xm:sqref>K74</xm:sqref>
        </x14:dataValidation>
        <x14:dataValidation type="list" allowBlank="1" showInputMessage="1" showErrorMessage="1" xr:uid="{08E12FC6-84A7-4CC2-A247-ED1117FC8FEE}">
          <x14:formula1>
            <xm:f>Data25!$A$4:$A$14</xm:f>
          </x14:formula1>
          <xm:sqref>E11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G20"/>
  <sheetViews>
    <sheetView zoomScale="115" zoomScaleNormal="115" workbookViewId="0">
      <selection activeCell="B9" sqref="B9"/>
    </sheetView>
  </sheetViews>
  <sheetFormatPr defaultColWidth="0" defaultRowHeight="14.25" customHeight="1" zeroHeight="1" x14ac:dyDescent="0.35"/>
  <cols>
    <col min="1" max="1" width="11.1796875" style="21" customWidth="1"/>
    <col min="2" max="2" width="17.453125" style="21" customWidth="1"/>
    <col min="3" max="3" width="1.81640625" style="21" customWidth="1"/>
    <col min="4" max="4" width="22.81640625" style="21" customWidth="1"/>
    <col min="5" max="5" width="1.81640625" style="21" customWidth="1"/>
    <col min="6" max="6" width="19.453125" style="21" customWidth="1"/>
    <col min="7" max="7" width="9.81640625" style="21" customWidth="1"/>
    <col min="8" max="16384" width="9.1796875" style="21" hidden="1"/>
  </cols>
  <sheetData>
    <row r="1" spans="1:6" s="20" customFormat="1" ht="14.5" x14ac:dyDescent="0.35"/>
    <row r="2" spans="1:6" s="20" customFormat="1" ht="25" x14ac:dyDescent="0.35">
      <c r="B2" s="269" t="s">
        <v>133</v>
      </c>
      <c r="C2" s="297"/>
      <c r="D2" s="297"/>
      <c r="E2" s="297"/>
      <c r="F2" s="297"/>
    </row>
    <row r="3" spans="1:6" s="20" customFormat="1" ht="25" x14ac:dyDescent="0.35">
      <c r="B3" s="24"/>
      <c r="C3" s="24"/>
      <c r="D3" s="24"/>
      <c r="E3" s="24"/>
      <c r="F3" s="24"/>
    </row>
    <row r="4" spans="1:6" s="20" customFormat="1" ht="26.25" customHeight="1" x14ac:dyDescent="0.35">
      <c r="B4" s="298" t="s">
        <v>134</v>
      </c>
      <c r="C4" s="298"/>
      <c r="D4" s="298"/>
      <c r="E4" s="298"/>
      <c r="F4" s="298"/>
    </row>
    <row r="5" spans="1:6" s="20" customFormat="1" ht="14.5" x14ac:dyDescent="0.35">
      <c r="B5" s="298"/>
      <c r="C5" s="298"/>
      <c r="D5" s="298"/>
      <c r="E5" s="298"/>
      <c r="F5" s="298"/>
    </row>
    <row r="6" spans="1:6" s="20" customFormat="1" ht="14.5" x14ac:dyDescent="0.35">
      <c r="B6" s="25"/>
      <c r="C6" s="25"/>
      <c r="D6" s="25"/>
      <c r="E6" s="25"/>
      <c r="F6" s="25"/>
    </row>
    <row r="7" spans="1:6" s="20" customFormat="1" ht="14.5" x14ac:dyDescent="0.35">
      <c r="B7" s="299" t="s">
        <v>135</v>
      </c>
      <c r="C7" s="26"/>
      <c r="D7" s="27"/>
      <c r="E7" s="27"/>
      <c r="F7" s="27"/>
    </row>
    <row r="8" spans="1:6" s="20" customFormat="1" ht="15" thickBot="1" x14ac:dyDescent="0.4">
      <c r="B8" s="299"/>
      <c r="C8" s="26"/>
      <c r="D8" s="28" t="s">
        <v>136</v>
      </c>
      <c r="E8" s="28"/>
      <c r="F8" s="28" t="s">
        <v>137</v>
      </c>
    </row>
    <row r="9" spans="1:6" s="20" customFormat="1" ht="36.75" customHeight="1" thickBot="1" x14ac:dyDescent="0.4">
      <c r="A9" s="29"/>
      <c r="B9" s="120"/>
      <c r="C9" s="30"/>
      <c r="D9" s="120">
        <v>45504</v>
      </c>
      <c r="E9" s="31"/>
      <c r="F9" s="189" t="str">
        <f>IFERROR(IF(OR(ISBLANK(B9),ISBLANK(D9),D9=Data25!U4),"",DATEDIF(B9,D9,"y")),"Please check the date entered")</f>
        <v/>
      </c>
    </row>
    <row r="10" spans="1:6" s="20" customFormat="1" ht="14.5" x14ac:dyDescent="0.35">
      <c r="B10" s="27"/>
      <c r="C10" s="27"/>
      <c r="D10" s="27"/>
      <c r="E10" s="27"/>
      <c r="F10" s="27"/>
    </row>
    <row r="11" spans="1:6" s="20" customFormat="1" ht="14.5" x14ac:dyDescent="0.35">
      <c r="B11" s="193" t="s">
        <v>138</v>
      </c>
      <c r="C11" s="193"/>
      <c r="D11" s="193"/>
      <c r="E11" s="193"/>
      <c r="F11" s="193"/>
    </row>
    <row r="12" spans="1:6" s="20" customFormat="1" ht="15.4" customHeight="1" x14ac:dyDescent="0.35">
      <c r="B12" s="193"/>
      <c r="C12" s="193"/>
      <c r="D12" s="193"/>
      <c r="E12" s="193"/>
      <c r="F12" s="193"/>
    </row>
    <row r="13" spans="1:6" s="20" customFormat="1" ht="15.4" customHeight="1" x14ac:dyDescent="0.35">
      <c r="B13" s="91"/>
      <c r="C13" s="91"/>
      <c r="D13" s="91"/>
      <c r="E13" s="91"/>
      <c r="F13" s="91"/>
    </row>
    <row r="14" spans="1:6" s="20" customFormat="1" ht="15.4" customHeight="1" x14ac:dyDescent="0.35">
      <c r="B14" s="300" t="s">
        <v>139</v>
      </c>
      <c r="C14" s="301"/>
      <c r="D14" s="301"/>
      <c r="E14" s="301"/>
      <c r="F14" s="302"/>
    </row>
    <row r="15" spans="1:6" s="20" customFormat="1" ht="15.4" customHeight="1" x14ac:dyDescent="0.35">
      <c r="B15" s="303"/>
      <c r="C15" s="216"/>
      <c r="D15" s="216"/>
      <c r="E15" s="216"/>
      <c r="F15" s="304"/>
    </row>
    <row r="16" spans="1:6" s="20" customFormat="1" ht="15.4" customHeight="1" x14ac:dyDescent="0.35">
      <c r="B16" s="303"/>
      <c r="C16" s="216"/>
      <c r="D16" s="216"/>
      <c r="E16" s="216"/>
      <c r="F16" s="304"/>
    </row>
    <row r="17" spans="2:6" s="20" customFormat="1" ht="30" customHeight="1" x14ac:dyDescent="0.35">
      <c r="B17" s="303"/>
      <c r="C17" s="216"/>
      <c r="D17" s="216"/>
      <c r="E17" s="216"/>
      <c r="F17" s="304"/>
    </row>
    <row r="18" spans="2:6" s="20" customFormat="1" ht="29.25" customHeight="1" x14ac:dyDescent="0.35">
      <c r="B18" s="294" t="s">
        <v>140</v>
      </c>
      <c r="C18" s="295"/>
      <c r="D18" s="295"/>
      <c r="E18" s="295"/>
      <c r="F18" s="296"/>
    </row>
    <row r="19" spans="2:6" ht="14.5" x14ac:dyDescent="0.35"/>
    <row r="20" spans="2:6" ht="14.5" hidden="1" x14ac:dyDescent="0.35"/>
  </sheetData>
  <sheetProtection algorithmName="SHA-512" hashValue="KiNRxRan2NHEZmo4Ub89wRk53DozT2JNs/q9PSB92Jb4wg2VPeX9SzH3GF0uRvUJLw4pyPiCIl0EXrn/39mV5w==" saltValue="wvLOD3V75WWYt/VtLTL4fQ==" spinCount="100000" sheet="1" objects="1" scenarios="1"/>
  <mergeCells count="6">
    <mergeCell ref="B18:F18"/>
    <mergeCell ref="B2:F2"/>
    <mergeCell ref="B4:F5"/>
    <mergeCell ref="B7:B8"/>
    <mergeCell ref="B11:F12"/>
    <mergeCell ref="B14:F17"/>
  </mergeCells>
  <hyperlinks>
    <hyperlink ref="B18:F18" r:id="rId1" display="• Refer to the Start Strong for Community Preschools program guidelines on the Department’s website for further information." xr:uid="{00000000-0004-0000-0200-000000000000}"/>
  </hyperlinks>
  <pageMargins left="0.7" right="0.7" top="0.75" bottom="0.75" header="0.3" footer="0.3"/>
  <pageSetup paperSize="9" orientation="portrait"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Data25!$U$4:$U$14</xm:f>
          </x14:formula1>
          <xm:sqref>D9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E54114-FAE3-46C5-AD7E-FFC97016EB67}">
  <sheetPr codeName="Sheet9"/>
  <dimension ref="A1"/>
  <sheetViews>
    <sheetView workbookViewId="0">
      <selection activeCell="Q46" sqref="Q46"/>
    </sheetView>
  </sheetViews>
  <sheetFormatPr defaultRowHeight="14.5" x14ac:dyDescent="0.35"/>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AB405"/>
  <sheetViews>
    <sheetView workbookViewId="0">
      <selection activeCell="O13" sqref="O13"/>
    </sheetView>
  </sheetViews>
  <sheetFormatPr defaultRowHeight="14.5" x14ac:dyDescent="0.35"/>
  <cols>
    <col min="1" max="1" width="20" bestFit="1" customWidth="1"/>
    <col min="2" max="3" width="8.1796875" bestFit="1" customWidth="1"/>
    <col min="4" max="4" width="10.54296875" bestFit="1" customWidth="1"/>
    <col min="5" max="5" width="9.54296875" bestFit="1" customWidth="1"/>
    <col min="6" max="6" width="30.54296875" bestFit="1" customWidth="1"/>
    <col min="7" max="7" width="6.1796875" bestFit="1" customWidth="1"/>
    <col min="8" max="8" width="20.54296875" bestFit="1" customWidth="1"/>
    <col min="9" max="9" width="4.81640625" bestFit="1" customWidth="1"/>
    <col min="10" max="10" width="27" customWidth="1"/>
    <col min="12" max="12" width="16.1796875" bestFit="1" customWidth="1"/>
    <col min="14" max="14" width="24.81640625" customWidth="1"/>
    <col min="16" max="16" width="16.1796875" customWidth="1"/>
    <col min="18" max="18" width="26.453125" bestFit="1" customWidth="1"/>
    <col min="19" max="19" width="23.1796875" bestFit="1" customWidth="1"/>
    <col min="20" max="20" width="42.1796875" bestFit="1" customWidth="1"/>
    <col min="21" max="21" width="24.54296875" bestFit="1" customWidth="1"/>
  </cols>
  <sheetData>
    <row r="1" spans="1:28" ht="14.25" customHeight="1" x14ac:dyDescent="0.35">
      <c r="A1" s="305" t="s">
        <v>141</v>
      </c>
      <c r="B1" s="308" t="s">
        <v>142</v>
      </c>
      <c r="C1" s="309"/>
      <c r="D1" s="309"/>
      <c r="E1" s="147"/>
      <c r="F1" s="323" t="s">
        <v>143</v>
      </c>
      <c r="G1" s="323"/>
      <c r="H1" s="323"/>
      <c r="I1" s="324"/>
      <c r="J1" s="310" t="s">
        <v>144</v>
      </c>
      <c r="K1" s="310"/>
      <c r="L1" s="315" t="s">
        <v>145</v>
      </c>
      <c r="M1" s="315"/>
      <c r="N1" s="317" t="s">
        <v>146</v>
      </c>
      <c r="O1" s="313"/>
      <c r="P1" s="313"/>
      <c r="Q1" s="314"/>
      <c r="R1" s="317" t="s">
        <v>147</v>
      </c>
      <c r="S1" s="313"/>
      <c r="T1" s="313"/>
      <c r="U1" s="313"/>
      <c r="V1" s="313"/>
      <c r="X1" s="305" t="s">
        <v>141</v>
      </c>
      <c r="Y1" s="308" t="s">
        <v>142</v>
      </c>
      <c r="Z1" s="309"/>
      <c r="AA1" s="309"/>
      <c r="AB1" s="147"/>
    </row>
    <row r="2" spans="1:28" ht="43.5" x14ac:dyDescent="0.35">
      <c r="A2" s="306"/>
      <c r="B2" s="2" t="s">
        <v>148</v>
      </c>
      <c r="C2" s="3" t="s">
        <v>149</v>
      </c>
      <c r="D2" s="3" t="s">
        <v>150</v>
      </c>
      <c r="E2" s="4" t="s">
        <v>151</v>
      </c>
      <c r="F2" s="311" t="s">
        <v>152</v>
      </c>
      <c r="G2" s="312"/>
      <c r="H2" s="316" t="s">
        <v>129</v>
      </c>
      <c r="I2" s="312"/>
      <c r="J2" s="311" t="s">
        <v>152</v>
      </c>
      <c r="K2" s="312"/>
      <c r="L2" s="315"/>
      <c r="M2" s="315"/>
      <c r="N2" s="316" t="s">
        <v>148</v>
      </c>
      <c r="O2" s="312"/>
      <c r="P2" s="134" t="s">
        <v>153</v>
      </c>
      <c r="Q2" s="134"/>
      <c r="R2" s="316" t="s">
        <v>154</v>
      </c>
      <c r="S2" s="320" t="s">
        <v>155</v>
      </c>
      <c r="T2" s="322" t="s">
        <v>156</v>
      </c>
      <c r="U2" s="318" t="s">
        <v>157</v>
      </c>
      <c r="V2" s="318" t="s">
        <v>158</v>
      </c>
      <c r="X2" s="306"/>
      <c r="Y2" s="2" t="s">
        <v>148</v>
      </c>
      <c r="Z2" s="3" t="s">
        <v>149</v>
      </c>
      <c r="AA2" s="3" t="s">
        <v>150</v>
      </c>
      <c r="AB2" s="4" t="s">
        <v>151</v>
      </c>
    </row>
    <row r="3" spans="1:28" x14ac:dyDescent="0.35">
      <c r="A3" s="307"/>
      <c r="B3" s="5" t="s">
        <v>159</v>
      </c>
      <c r="C3" s="6" t="s">
        <v>159</v>
      </c>
      <c r="D3" s="6" t="s">
        <v>159</v>
      </c>
      <c r="E3" s="7" t="s">
        <v>159</v>
      </c>
      <c r="F3" s="313"/>
      <c r="G3" s="314"/>
      <c r="H3" s="317"/>
      <c r="I3" s="314"/>
      <c r="J3" s="313"/>
      <c r="K3" s="314"/>
      <c r="L3" s="315"/>
      <c r="M3" s="315"/>
      <c r="N3" s="317"/>
      <c r="O3" s="314"/>
      <c r="P3" s="134"/>
      <c r="Q3" s="134"/>
      <c r="R3" s="317"/>
      <c r="S3" s="321"/>
      <c r="T3" s="322"/>
      <c r="U3" s="319"/>
      <c r="V3" s="319"/>
      <c r="X3" s="307"/>
      <c r="Y3" s="5" t="s">
        <v>159</v>
      </c>
      <c r="Z3" s="6" t="s">
        <v>159</v>
      </c>
      <c r="AA3" s="6" t="s">
        <v>159</v>
      </c>
      <c r="AB3" s="7" t="s">
        <v>159</v>
      </c>
    </row>
    <row r="4" spans="1:28" x14ac:dyDescent="0.35">
      <c r="A4" s="9" t="s">
        <v>60</v>
      </c>
      <c r="B4" s="8"/>
      <c r="C4" s="8"/>
      <c r="D4" s="8"/>
      <c r="E4" s="8"/>
      <c r="F4" s="9" t="s">
        <v>64</v>
      </c>
      <c r="G4" s="190"/>
      <c r="H4" s="9" t="s">
        <v>129</v>
      </c>
      <c r="I4" s="191">
        <v>513</v>
      </c>
      <c r="J4" s="15" t="s">
        <v>28</v>
      </c>
      <c r="K4" s="15">
        <v>1</v>
      </c>
      <c r="L4" s="14">
        <v>2019</v>
      </c>
      <c r="M4" s="16">
        <v>0.25</v>
      </c>
      <c r="N4" s="16" t="s">
        <v>160</v>
      </c>
      <c r="O4" s="191">
        <v>4347</v>
      </c>
      <c r="P4" s="15" t="s">
        <v>28</v>
      </c>
      <c r="Q4" s="15">
        <v>1</v>
      </c>
      <c r="R4" s="17" t="s">
        <v>77</v>
      </c>
      <c r="S4" s="14" t="s">
        <v>110</v>
      </c>
      <c r="T4" s="14" t="s">
        <v>112</v>
      </c>
      <c r="U4" s="14" t="s">
        <v>161</v>
      </c>
      <c r="V4" s="99">
        <f>B5*20</f>
        <v>163860</v>
      </c>
      <c r="W4" t="s">
        <v>162</v>
      </c>
      <c r="X4" s="9" t="s">
        <v>163</v>
      </c>
      <c r="Y4" s="8"/>
      <c r="Z4" s="8"/>
      <c r="AA4" s="8"/>
      <c r="AB4" s="8"/>
    </row>
    <row r="5" spans="1:28" x14ac:dyDescent="0.35">
      <c r="A5" s="9">
        <v>1</v>
      </c>
      <c r="B5" s="151">
        <v>8193</v>
      </c>
      <c r="C5" s="151">
        <v>8193</v>
      </c>
      <c r="D5" s="151">
        <v>8193</v>
      </c>
      <c r="E5" s="151">
        <v>8193</v>
      </c>
      <c r="F5" s="150" t="s">
        <v>164</v>
      </c>
      <c r="G5" s="191">
        <v>1594</v>
      </c>
      <c r="H5" s="10"/>
      <c r="I5" s="191"/>
      <c r="J5" s="15" t="s">
        <v>29</v>
      </c>
      <c r="K5" s="15">
        <v>0.5</v>
      </c>
      <c r="L5" s="14">
        <v>2020</v>
      </c>
      <c r="M5" s="16">
        <v>0.3</v>
      </c>
      <c r="N5" s="16"/>
      <c r="O5" s="16"/>
      <c r="P5" s="15" t="s">
        <v>29</v>
      </c>
      <c r="Q5" s="15">
        <v>0.8</v>
      </c>
      <c r="R5" s="17">
        <v>0</v>
      </c>
      <c r="S5" s="14">
        <v>0</v>
      </c>
      <c r="T5" s="19">
        <v>0</v>
      </c>
      <c r="U5" s="32">
        <v>44408</v>
      </c>
      <c r="W5" t="s">
        <v>165</v>
      </c>
      <c r="X5" s="9">
        <v>1</v>
      </c>
      <c r="Y5" s="11">
        <v>8193</v>
      </c>
      <c r="Z5" s="11">
        <v>8193</v>
      </c>
      <c r="AA5" s="11">
        <v>8193</v>
      </c>
      <c r="AB5" s="11">
        <v>8193</v>
      </c>
    </row>
    <row r="6" spans="1:28" x14ac:dyDescent="0.35">
      <c r="A6" s="9">
        <v>2</v>
      </c>
      <c r="B6" s="151">
        <v>8193</v>
      </c>
      <c r="C6" s="151">
        <v>8193</v>
      </c>
      <c r="D6" s="151">
        <v>8193</v>
      </c>
      <c r="E6" s="151">
        <v>8193</v>
      </c>
      <c r="F6" s="150" t="s">
        <v>166</v>
      </c>
      <c r="G6" s="191">
        <v>1084</v>
      </c>
      <c r="H6" s="10"/>
      <c r="I6" s="191"/>
      <c r="J6" s="15" t="s">
        <v>30</v>
      </c>
      <c r="K6" s="15">
        <v>0.35</v>
      </c>
      <c r="L6" s="14">
        <v>2021</v>
      </c>
      <c r="M6" s="16">
        <v>0.4</v>
      </c>
      <c r="N6" s="16"/>
      <c r="O6" s="16"/>
      <c r="P6" s="15" t="s">
        <v>30</v>
      </c>
      <c r="Q6" s="15">
        <v>0.7</v>
      </c>
      <c r="R6" s="17">
        <v>1</v>
      </c>
      <c r="S6" s="14">
        <v>1</v>
      </c>
      <c r="T6" s="19">
        <v>0.5</v>
      </c>
      <c r="U6" s="32">
        <v>44773</v>
      </c>
      <c r="W6" t="s">
        <v>167</v>
      </c>
      <c r="X6" s="9">
        <v>2</v>
      </c>
      <c r="Y6" s="11">
        <v>8193</v>
      </c>
      <c r="Z6" s="11">
        <v>8193</v>
      </c>
      <c r="AA6" s="11">
        <v>8193</v>
      </c>
      <c r="AB6" s="11">
        <v>8193</v>
      </c>
    </row>
    <row r="7" spans="1:28" x14ac:dyDescent="0.35">
      <c r="A7" s="9">
        <v>3</v>
      </c>
      <c r="B7" s="151">
        <v>7374</v>
      </c>
      <c r="C7" s="151">
        <v>8193</v>
      </c>
      <c r="D7" s="151">
        <v>8193</v>
      </c>
      <c r="E7" s="151">
        <v>8193</v>
      </c>
      <c r="F7" s="150" t="s">
        <v>168</v>
      </c>
      <c r="G7" s="191">
        <v>0</v>
      </c>
      <c r="H7" s="10"/>
      <c r="I7" s="191"/>
      <c r="J7" s="15" t="s">
        <v>31</v>
      </c>
      <c r="K7" s="15">
        <v>0.2</v>
      </c>
      <c r="L7" s="14" t="s">
        <v>169</v>
      </c>
      <c r="M7" s="16">
        <v>0.5</v>
      </c>
      <c r="N7" s="16"/>
      <c r="O7" s="16"/>
      <c r="P7" s="15" t="s">
        <v>31</v>
      </c>
      <c r="Q7" s="15">
        <v>0.6</v>
      </c>
      <c r="R7" s="17">
        <v>2</v>
      </c>
      <c r="S7" s="14">
        <v>2</v>
      </c>
      <c r="T7" s="19">
        <v>1</v>
      </c>
      <c r="U7" s="32">
        <v>45138</v>
      </c>
      <c r="X7" s="9">
        <v>3</v>
      </c>
      <c r="Y7" s="11">
        <v>8193</v>
      </c>
      <c r="Z7" s="11">
        <v>8193</v>
      </c>
      <c r="AA7" s="11">
        <v>8193</v>
      </c>
      <c r="AB7" s="11">
        <v>8193</v>
      </c>
    </row>
    <row r="8" spans="1:28" x14ac:dyDescent="0.35">
      <c r="A8" s="9">
        <v>4</v>
      </c>
      <c r="B8" s="151">
        <v>7251</v>
      </c>
      <c r="C8" s="151">
        <v>8193</v>
      </c>
      <c r="D8" s="151">
        <v>8193</v>
      </c>
      <c r="E8" s="151">
        <v>8193</v>
      </c>
      <c r="F8" s="150" t="s">
        <v>170</v>
      </c>
      <c r="G8" s="10">
        <v>0</v>
      </c>
      <c r="H8" s="12"/>
      <c r="I8" s="12"/>
      <c r="J8" s="15" t="s">
        <v>73</v>
      </c>
      <c r="K8" s="15">
        <v>0.05</v>
      </c>
      <c r="P8" s="15" t="s">
        <v>73</v>
      </c>
      <c r="Q8" s="15">
        <v>0.5</v>
      </c>
      <c r="R8" s="17">
        <v>3</v>
      </c>
      <c r="S8" s="14">
        <v>3</v>
      </c>
      <c r="T8" s="19">
        <v>1.5</v>
      </c>
      <c r="U8" s="32">
        <v>45504</v>
      </c>
      <c r="X8" s="9">
        <v>4</v>
      </c>
      <c r="Y8" s="11">
        <v>8193</v>
      </c>
      <c r="Z8" s="11">
        <v>8193</v>
      </c>
      <c r="AA8" s="11">
        <v>8193</v>
      </c>
      <c r="AB8" s="11">
        <v>8193</v>
      </c>
    </row>
    <row r="9" spans="1:28" x14ac:dyDescent="0.35">
      <c r="A9" s="9">
        <v>5</v>
      </c>
      <c r="B9" s="151">
        <v>6923</v>
      </c>
      <c r="C9" s="151">
        <v>8193</v>
      </c>
      <c r="D9" s="151">
        <v>8193</v>
      </c>
      <c r="E9" s="151">
        <v>8193</v>
      </c>
      <c r="F9" s="13"/>
      <c r="G9" s="12"/>
      <c r="H9" s="12"/>
      <c r="I9" s="12"/>
      <c r="J9" s="15" t="s">
        <v>33</v>
      </c>
      <c r="K9" s="15">
        <v>0</v>
      </c>
      <c r="P9" s="15" t="s">
        <v>33</v>
      </c>
      <c r="Q9" s="15">
        <v>0.4</v>
      </c>
      <c r="R9" s="17">
        <v>4</v>
      </c>
      <c r="S9" s="14">
        <v>4</v>
      </c>
      <c r="T9" s="19">
        <v>2</v>
      </c>
      <c r="U9" s="32">
        <v>45869</v>
      </c>
      <c r="X9" s="9">
        <v>5</v>
      </c>
      <c r="Y9" s="11">
        <v>8193</v>
      </c>
      <c r="Z9" s="11">
        <v>8193</v>
      </c>
      <c r="AA9" s="11">
        <v>8193</v>
      </c>
      <c r="AB9" s="11">
        <v>8193</v>
      </c>
    </row>
    <row r="10" spans="1:28" x14ac:dyDescent="0.35">
      <c r="A10" s="9">
        <v>6</v>
      </c>
      <c r="B10" s="151">
        <v>6596</v>
      </c>
      <c r="C10" s="151">
        <v>8193</v>
      </c>
      <c r="D10" s="151">
        <v>8193</v>
      </c>
      <c r="E10" s="151">
        <v>8193</v>
      </c>
      <c r="F10" s="13"/>
      <c r="G10" s="12"/>
      <c r="H10" s="12"/>
      <c r="I10" s="12"/>
      <c r="R10" s="17">
        <v>5</v>
      </c>
      <c r="S10" s="14">
        <v>5</v>
      </c>
      <c r="T10" s="19">
        <v>2.5</v>
      </c>
      <c r="U10" s="32">
        <v>46234</v>
      </c>
      <c r="X10" s="9">
        <v>6</v>
      </c>
      <c r="Y10" s="11">
        <v>8193</v>
      </c>
      <c r="Z10" s="11">
        <v>8193</v>
      </c>
      <c r="AA10" s="11">
        <v>8193</v>
      </c>
      <c r="AB10" s="11">
        <v>8193</v>
      </c>
    </row>
    <row r="11" spans="1:28" x14ac:dyDescent="0.35">
      <c r="A11" s="9">
        <v>7</v>
      </c>
      <c r="B11" s="151">
        <v>6268</v>
      </c>
      <c r="C11" s="151">
        <v>8193</v>
      </c>
      <c r="D11" s="151">
        <v>8193</v>
      </c>
      <c r="E11" s="151">
        <v>8193</v>
      </c>
      <c r="F11" s="13"/>
      <c r="G11" s="12"/>
      <c r="H11" s="12"/>
      <c r="I11" s="12"/>
      <c r="R11" s="17">
        <v>6</v>
      </c>
      <c r="S11" s="14">
        <v>6</v>
      </c>
      <c r="T11" s="19">
        <v>3</v>
      </c>
      <c r="U11" s="32">
        <v>46599</v>
      </c>
      <c r="X11" s="9">
        <v>7</v>
      </c>
      <c r="Y11" s="11">
        <v>8193</v>
      </c>
      <c r="Z11" s="11">
        <v>8193</v>
      </c>
      <c r="AA11" s="11">
        <v>8193</v>
      </c>
      <c r="AB11" s="11">
        <v>8193</v>
      </c>
    </row>
    <row r="12" spans="1:28" x14ac:dyDescent="0.35">
      <c r="A12" s="9">
        <v>8</v>
      </c>
      <c r="B12" s="151">
        <v>5940</v>
      </c>
      <c r="C12" s="151">
        <v>8193</v>
      </c>
      <c r="D12" s="151">
        <v>8193</v>
      </c>
      <c r="E12" s="151">
        <v>8193</v>
      </c>
      <c r="F12" s="13"/>
      <c r="G12" s="12"/>
      <c r="H12" s="12"/>
      <c r="I12" s="12"/>
      <c r="R12" s="17">
        <v>7</v>
      </c>
      <c r="S12" s="14">
        <v>7</v>
      </c>
      <c r="T12" s="19">
        <v>3.5</v>
      </c>
      <c r="U12" s="32">
        <v>46965</v>
      </c>
      <c r="X12" s="9">
        <v>8</v>
      </c>
      <c r="Y12" s="11">
        <v>8193</v>
      </c>
      <c r="Z12" s="11">
        <v>8193</v>
      </c>
      <c r="AA12" s="11">
        <v>8193</v>
      </c>
      <c r="AB12" s="11">
        <v>8193</v>
      </c>
    </row>
    <row r="13" spans="1:28" x14ac:dyDescent="0.35">
      <c r="A13" s="9">
        <v>9</v>
      </c>
      <c r="B13" s="151">
        <v>5613</v>
      </c>
      <c r="C13" s="151">
        <v>8193</v>
      </c>
      <c r="D13" s="151">
        <v>8193</v>
      </c>
      <c r="E13" s="151">
        <v>8193</v>
      </c>
      <c r="F13" s="12"/>
      <c r="G13" s="12"/>
      <c r="H13" s="149"/>
      <c r="I13" s="12"/>
      <c r="O13" s="172"/>
      <c r="R13" s="17">
        <v>8</v>
      </c>
      <c r="S13" s="14">
        <v>8</v>
      </c>
      <c r="T13" s="19">
        <v>4</v>
      </c>
      <c r="U13" s="32">
        <v>47330</v>
      </c>
      <c r="X13" s="9">
        <v>9</v>
      </c>
      <c r="Y13" s="11">
        <v>7961</v>
      </c>
      <c r="Z13" s="11">
        <v>8193</v>
      </c>
      <c r="AA13" s="11">
        <v>8193</v>
      </c>
      <c r="AB13" s="11">
        <v>8193</v>
      </c>
    </row>
    <row r="14" spans="1:28" x14ac:dyDescent="0.35">
      <c r="A14" s="9">
        <v>10</v>
      </c>
      <c r="B14" s="151">
        <v>5284</v>
      </c>
      <c r="C14" s="151">
        <v>8193</v>
      </c>
      <c r="D14" s="151">
        <v>8193</v>
      </c>
      <c r="E14" s="151">
        <v>8193</v>
      </c>
      <c r="F14" s="12"/>
      <c r="G14" s="12"/>
      <c r="H14" s="12"/>
      <c r="I14" s="12"/>
      <c r="R14" s="17">
        <v>9</v>
      </c>
      <c r="S14" s="14">
        <v>9</v>
      </c>
      <c r="T14" s="19">
        <v>4.5</v>
      </c>
      <c r="U14" s="32">
        <v>47695</v>
      </c>
      <c r="X14" s="9">
        <v>10</v>
      </c>
      <c r="Y14" s="11">
        <v>7402</v>
      </c>
      <c r="Z14" s="11">
        <v>8193</v>
      </c>
      <c r="AA14" s="11">
        <v>8193</v>
      </c>
      <c r="AB14" s="11">
        <v>8193</v>
      </c>
    </row>
    <row r="15" spans="1:28" ht="15" thickBot="1" x14ac:dyDescent="0.4">
      <c r="A15" s="155" t="s">
        <v>171</v>
      </c>
      <c r="B15" s="156">
        <v>6518.5</v>
      </c>
      <c r="C15" s="151">
        <v>8193</v>
      </c>
      <c r="D15" s="151">
        <v>8193</v>
      </c>
      <c r="E15" s="151">
        <v>8193</v>
      </c>
      <c r="F15" s="12"/>
      <c r="G15" s="12"/>
      <c r="H15" s="12"/>
      <c r="I15" s="12"/>
      <c r="R15" s="17">
        <v>10</v>
      </c>
      <c r="S15" s="14">
        <v>10</v>
      </c>
      <c r="T15" s="19">
        <v>5</v>
      </c>
      <c r="X15" s="9">
        <v>11</v>
      </c>
      <c r="Y15" s="11">
        <v>7315</v>
      </c>
      <c r="Z15" s="11">
        <v>8193</v>
      </c>
      <c r="AA15" s="11">
        <v>8193</v>
      </c>
      <c r="AB15" s="11">
        <v>8193</v>
      </c>
    </row>
    <row r="16" spans="1:28" x14ac:dyDescent="0.35">
      <c r="A16" s="12"/>
      <c r="B16" s="12"/>
      <c r="C16" s="12"/>
      <c r="D16" s="12"/>
      <c r="E16" s="12"/>
      <c r="F16" s="12"/>
      <c r="G16" s="12"/>
      <c r="H16" s="12"/>
      <c r="I16" s="12"/>
      <c r="R16" s="17">
        <v>11</v>
      </c>
      <c r="S16" s="14">
        <v>11</v>
      </c>
      <c r="T16" s="19">
        <v>5.5</v>
      </c>
      <c r="X16" s="9">
        <v>12</v>
      </c>
      <c r="Y16" s="11">
        <v>7071</v>
      </c>
      <c r="Z16" s="11">
        <v>8193</v>
      </c>
      <c r="AA16" s="11">
        <v>8193</v>
      </c>
      <c r="AB16" s="11">
        <v>8193</v>
      </c>
    </row>
    <row r="17" spans="1:28" x14ac:dyDescent="0.35">
      <c r="A17" s="12"/>
      <c r="B17" s="12"/>
      <c r="C17" s="12"/>
      <c r="D17" s="12"/>
      <c r="E17" s="12"/>
      <c r="F17" s="12"/>
      <c r="G17" s="12"/>
      <c r="H17" s="12"/>
      <c r="I17" s="12"/>
      <c r="R17" s="17">
        <v>12</v>
      </c>
      <c r="S17" s="14">
        <v>12</v>
      </c>
      <c r="T17" s="19">
        <v>6</v>
      </c>
      <c r="X17" s="9">
        <v>13</v>
      </c>
      <c r="Y17" s="11">
        <v>6611</v>
      </c>
      <c r="Z17" s="11">
        <v>8193</v>
      </c>
      <c r="AA17" s="11">
        <v>8193</v>
      </c>
      <c r="AB17" s="11">
        <v>8193</v>
      </c>
    </row>
    <row r="18" spans="1:28" x14ac:dyDescent="0.35">
      <c r="A18" s="12"/>
      <c r="B18" s="12"/>
      <c r="C18" s="12"/>
      <c r="D18" s="12"/>
      <c r="E18" s="12"/>
      <c r="F18" s="12"/>
      <c r="G18" s="12"/>
      <c r="H18" s="12"/>
      <c r="I18" s="12"/>
      <c r="R18" s="17">
        <v>13</v>
      </c>
      <c r="S18" s="14">
        <v>13</v>
      </c>
      <c r="T18" s="19">
        <v>6.5</v>
      </c>
      <c r="X18" s="9">
        <v>14</v>
      </c>
      <c r="Y18" s="11">
        <v>6223</v>
      </c>
      <c r="Z18" s="11">
        <v>8193</v>
      </c>
      <c r="AA18" s="11">
        <v>8193</v>
      </c>
      <c r="AB18" s="11">
        <v>8193</v>
      </c>
    </row>
    <row r="19" spans="1:28" x14ac:dyDescent="0.35">
      <c r="A19" s="12"/>
      <c r="B19" s="12"/>
      <c r="C19" s="12"/>
      <c r="D19" s="12"/>
      <c r="E19" s="12"/>
      <c r="F19" s="12"/>
      <c r="G19" s="12"/>
      <c r="H19" s="12"/>
      <c r="I19" s="12"/>
      <c r="R19" s="17">
        <v>14</v>
      </c>
      <c r="S19" s="14">
        <v>14</v>
      </c>
      <c r="T19" s="19">
        <v>7</v>
      </c>
      <c r="X19" s="9">
        <v>15</v>
      </c>
      <c r="Y19" s="11">
        <v>5909</v>
      </c>
      <c r="Z19" s="11">
        <v>8193</v>
      </c>
      <c r="AA19" s="11">
        <v>8193</v>
      </c>
      <c r="AB19" s="11">
        <v>8193</v>
      </c>
    </row>
    <row r="20" spans="1:28" x14ac:dyDescent="0.35">
      <c r="A20" s="12"/>
      <c r="B20" s="12"/>
      <c r="C20" s="12"/>
      <c r="D20" s="12"/>
      <c r="E20" s="12"/>
      <c r="F20" s="12"/>
      <c r="G20" s="12"/>
      <c r="H20" s="12"/>
      <c r="I20" s="12"/>
      <c r="R20" s="17">
        <v>15</v>
      </c>
      <c r="S20" s="14">
        <v>15</v>
      </c>
      <c r="T20" s="19">
        <v>7.5</v>
      </c>
      <c r="X20" s="9">
        <v>16</v>
      </c>
      <c r="Y20" s="11">
        <v>5569</v>
      </c>
      <c r="Z20" s="11">
        <v>8193</v>
      </c>
      <c r="AA20" s="11">
        <v>8193</v>
      </c>
      <c r="AB20" s="11">
        <v>8193</v>
      </c>
    </row>
    <row r="21" spans="1:28" x14ac:dyDescent="0.35">
      <c r="A21" s="12"/>
      <c r="B21" s="12"/>
      <c r="C21" s="12"/>
      <c r="D21" s="12"/>
      <c r="E21" s="12"/>
      <c r="F21" s="12"/>
      <c r="G21" s="12"/>
      <c r="H21" s="12"/>
      <c r="I21" s="12"/>
      <c r="R21" s="17">
        <v>16</v>
      </c>
      <c r="S21" s="14">
        <v>16</v>
      </c>
      <c r="T21" s="19">
        <v>8</v>
      </c>
      <c r="X21" s="9">
        <v>17</v>
      </c>
      <c r="Y21" s="11">
        <v>5276</v>
      </c>
      <c r="Z21" s="11">
        <v>8193</v>
      </c>
      <c r="AA21" s="11">
        <v>8193</v>
      </c>
      <c r="AB21" s="11">
        <v>8193</v>
      </c>
    </row>
    <row r="22" spans="1:28" x14ac:dyDescent="0.35">
      <c r="A22" s="12"/>
      <c r="B22" s="12"/>
      <c r="C22" s="12"/>
      <c r="D22" s="12"/>
      <c r="E22" s="12"/>
      <c r="F22" s="12"/>
      <c r="G22" s="12"/>
      <c r="H22" s="12"/>
      <c r="I22" s="12"/>
      <c r="R22" s="17">
        <v>17</v>
      </c>
      <c r="S22" s="14">
        <v>17</v>
      </c>
      <c r="T22" s="19">
        <v>8.5</v>
      </c>
      <c r="X22" s="9">
        <v>18</v>
      </c>
      <c r="Y22" s="11">
        <v>5276</v>
      </c>
      <c r="Z22" s="11">
        <v>8193</v>
      </c>
      <c r="AA22" s="11">
        <v>8193</v>
      </c>
      <c r="AB22" s="11">
        <v>8193</v>
      </c>
    </row>
    <row r="23" spans="1:28" x14ac:dyDescent="0.35">
      <c r="A23" s="12"/>
      <c r="B23" s="12"/>
      <c r="C23" s="12"/>
      <c r="D23" s="12"/>
      <c r="E23" s="12"/>
      <c r="F23" s="12"/>
      <c r="R23" s="17">
        <v>18</v>
      </c>
      <c r="S23" s="14">
        <v>18</v>
      </c>
      <c r="T23" s="19">
        <v>9</v>
      </c>
    </row>
    <row r="24" spans="1:28" x14ac:dyDescent="0.35">
      <c r="A24" s="12"/>
      <c r="B24" s="12"/>
      <c r="C24" s="12"/>
      <c r="D24" s="12"/>
      <c r="E24" s="12"/>
      <c r="F24" s="12"/>
      <c r="R24" s="17">
        <v>19</v>
      </c>
      <c r="S24" s="14">
        <v>19</v>
      </c>
      <c r="T24" s="19">
        <v>9.5</v>
      </c>
    </row>
    <row r="25" spans="1:28" x14ac:dyDescent="0.35">
      <c r="R25" s="17">
        <v>20</v>
      </c>
      <c r="S25" s="14">
        <v>20</v>
      </c>
      <c r="T25" s="19">
        <v>10</v>
      </c>
      <c r="Y25" s="169"/>
    </row>
    <row r="26" spans="1:28" x14ac:dyDescent="0.35">
      <c r="R26" s="17">
        <v>21</v>
      </c>
      <c r="S26" s="14">
        <v>21</v>
      </c>
      <c r="T26" s="19">
        <v>10.5</v>
      </c>
    </row>
    <row r="27" spans="1:28" x14ac:dyDescent="0.35">
      <c r="R27" s="17">
        <v>22</v>
      </c>
      <c r="S27" s="14">
        <v>22</v>
      </c>
      <c r="T27" s="19">
        <v>11</v>
      </c>
    </row>
    <row r="28" spans="1:28" x14ac:dyDescent="0.35">
      <c r="R28" s="17">
        <v>23</v>
      </c>
      <c r="S28" s="14">
        <v>23</v>
      </c>
      <c r="T28" s="19">
        <v>11.5</v>
      </c>
    </row>
    <row r="29" spans="1:28" x14ac:dyDescent="0.35">
      <c r="R29" s="17">
        <v>24</v>
      </c>
      <c r="S29" s="14">
        <v>24</v>
      </c>
      <c r="T29" s="19">
        <v>12</v>
      </c>
    </row>
    <row r="30" spans="1:28" x14ac:dyDescent="0.35">
      <c r="R30" s="17">
        <v>25</v>
      </c>
      <c r="S30" s="14">
        <v>25</v>
      </c>
      <c r="T30" s="19">
        <v>12.5</v>
      </c>
    </row>
    <row r="31" spans="1:28" x14ac:dyDescent="0.35">
      <c r="R31" s="17">
        <v>26</v>
      </c>
      <c r="S31" s="14">
        <v>26</v>
      </c>
      <c r="T31" s="19">
        <v>13</v>
      </c>
    </row>
    <row r="32" spans="1:28" x14ac:dyDescent="0.35">
      <c r="R32" s="17">
        <v>27</v>
      </c>
      <c r="S32" s="14">
        <v>27</v>
      </c>
      <c r="T32" s="19">
        <v>13.5</v>
      </c>
    </row>
    <row r="33" spans="18:20" x14ac:dyDescent="0.35">
      <c r="R33" s="17">
        <v>28</v>
      </c>
      <c r="S33" s="14">
        <v>28</v>
      </c>
      <c r="T33" s="19">
        <v>14</v>
      </c>
    </row>
    <row r="34" spans="18:20" x14ac:dyDescent="0.35">
      <c r="R34" s="17">
        <v>29</v>
      </c>
      <c r="S34" s="14">
        <v>29</v>
      </c>
      <c r="T34" s="19">
        <v>14.5</v>
      </c>
    </row>
    <row r="35" spans="18:20" x14ac:dyDescent="0.35">
      <c r="R35" s="17">
        <v>30</v>
      </c>
      <c r="S35" s="14">
        <v>30</v>
      </c>
      <c r="T35" s="19">
        <v>15</v>
      </c>
    </row>
    <row r="36" spans="18:20" x14ac:dyDescent="0.35">
      <c r="R36" s="17">
        <v>31</v>
      </c>
      <c r="S36" s="14">
        <v>31</v>
      </c>
      <c r="T36" s="19">
        <v>15.5</v>
      </c>
    </row>
    <row r="37" spans="18:20" x14ac:dyDescent="0.35">
      <c r="R37" s="17">
        <v>32</v>
      </c>
      <c r="S37" s="14">
        <v>32</v>
      </c>
      <c r="T37" s="19">
        <v>16</v>
      </c>
    </row>
    <row r="38" spans="18:20" x14ac:dyDescent="0.35">
      <c r="R38" s="17">
        <v>33</v>
      </c>
      <c r="S38" s="14">
        <v>33</v>
      </c>
      <c r="T38" s="19">
        <v>16.5</v>
      </c>
    </row>
    <row r="39" spans="18:20" x14ac:dyDescent="0.35">
      <c r="R39" s="17">
        <v>34</v>
      </c>
      <c r="S39" s="14">
        <v>34</v>
      </c>
      <c r="T39" s="19">
        <v>17</v>
      </c>
    </row>
    <row r="40" spans="18:20" x14ac:dyDescent="0.35">
      <c r="R40" s="17">
        <v>35</v>
      </c>
      <c r="S40" s="14">
        <v>35</v>
      </c>
      <c r="T40" s="19">
        <v>17.5</v>
      </c>
    </row>
    <row r="41" spans="18:20" x14ac:dyDescent="0.35">
      <c r="R41" s="17">
        <v>36</v>
      </c>
      <c r="S41" s="14">
        <v>36</v>
      </c>
      <c r="T41" s="19">
        <v>18</v>
      </c>
    </row>
    <row r="42" spans="18:20" x14ac:dyDescent="0.35">
      <c r="R42" s="17">
        <v>37</v>
      </c>
      <c r="S42" s="14">
        <v>37</v>
      </c>
      <c r="T42" s="19">
        <v>18.5</v>
      </c>
    </row>
    <row r="43" spans="18:20" x14ac:dyDescent="0.35">
      <c r="R43" s="17">
        <v>38</v>
      </c>
      <c r="S43" s="14">
        <v>38</v>
      </c>
      <c r="T43" s="19">
        <v>19</v>
      </c>
    </row>
    <row r="44" spans="18:20" x14ac:dyDescent="0.35">
      <c r="R44" s="17">
        <v>39</v>
      </c>
      <c r="S44" s="14">
        <v>39</v>
      </c>
      <c r="T44" s="19">
        <v>19.5</v>
      </c>
    </row>
    <row r="45" spans="18:20" x14ac:dyDescent="0.35">
      <c r="R45" s="17">
        <v>40</v>
      </c>
      <c r="S45" s="14">
        <v>40</v>
      </c>
      <c r="T45" s="19">
        <v>20</v>
      </c>
    </row>
    <row r="46" spans="18:20" x14ac:dyDescent="0.35">
      <c r="R46" s="17">
        <v>41</v>
      </c>
      <c r="S46" s="14">
        <v>41</v>
      </c>
      <c r="T46" s="19">
        <v>20.5</v>
      </c>
    </row>
    <row r="47" spans="18:20" x14ac:dyDescent="0.35">
      <c r="R47" s="17">
        <v>42</v>
      </c>
      <c r="S47" s="14">
        <v>42</v>
      </c>
      <c r="T47" s="19">
        <v>21</v>
      </c>
    </row>
    <row r="48" spans="18:20" x14ac:dyDescent="0.35">
      <c r="R48" s="17">
        <v>43</v>
      </c>
      <c r="S48" s="14">
        <v>43</v>
      </c>
      <c r="T48" s="19">
        <v>21.5</v>
      </c>
    </row>
    <row r="49" spans="18:20" x14ac:dyDescent="0.35">
      <c r="R49" s="17">
        <v>44</v>
      </c>
      <c r="S49" s="14">
        <v>44</v>
      </c>
      <c r="T49" s="19">
        <v>22</v>
      </c>
    </row>
    <row r="50" spans="18:20" x14ac:dyDescent="0.35">
      <c r="R50" s="17">
        <v>45</v>
      </c>
      <c r="S50" s="14">
        <v>45</v>
      </c>
      <c r="T50" s="19">
        <v>22.5</v>
      </c>
    </row>
    <row r="51" spans="18:20" x14ac:dyDescent="0.35">
      <c r="R51" s="17">
        <v>46</v>
      </c>
      <c r="S51" s="14">
        <v>46</v>
      </c>
      <c r="T51" s="19">
        <v>23</v>
      </c>
    </row>
    <row r="52" spans="18:20" x14ac:dyDescent="0.35">
      <c r="R52" s="17">
        <v>47</v>
      </c>
      <c r="S52" s="14">
        <v>47</v>
      </c>
      <c r="T52" s="19">
        <v>23.5</v>
      </c>
    </row>
    <row r="53" spans="18:20" x14ac:dyDescent="0.35">
      <c r="R53" s="17">
        <v>48</v>
      </c>
      <c r="S53" s="14">
        <v>48</v>
      </c>
      <c r="T53" s="19">
        <v>24</v>
      </c>
    </row>
    <row r="54" spans="18:20" x14ac:dyDescent="0.35">
      <c r="R54" s="17">
        <v>49</v>
      </c>
      <c r="S54" s="14">
        <v>49</v>
      </c>
      <c r="T54" s="19">
        <v>24.5</v>
      </c>
    </row>
    <row r="55" spans="18:20" x14ac:dyDescent="0.35">
      <c r="R55" s="17">
        <v>50</v>
      </c>
      <c r="S55" s="14">
        <v>50</v>
      </c>
      <c r="T55" s="19">
        <v>25</v>
      </c>
    </row>
    <row r="56" spans="18:20" x14ac:dyDescent="0.35">
      <c r="R56" s="17">
        <v>51</v>
      </c>
      <c r="S56" s="14">
        <v>51</v>
      </c>
      <c r="T56" s="19">
        <v>25.5</v>
      </c>
    </row>
    <row r="57" spans="18:20" x14ac:dyDescent="0.35">
      <c r="R57" s="17">
        <v>52</v>
      </c>
      <c r="S57" s="14">
        <v>52</v>
      </c>
      <c r="T57" s="19">
        <v>26</v>
      </c>
    </row>
    <row r="58" spans="18:20" x14ac:dyDescent="0.35">
      <c r="R58" s="17">
        <v>53</v>
      </c>
      <c r="S58" s="14">
        <v>53</v>
      </c>
      <c r="T58" s="19">
        <v>26.5</v>
      </c>
    </row>
    <row r="59" spans="18:20" x14ac:dyDescent="0.35">
      <c r="R59" s="17">
        <v>54</v>
      </c>
      <c r="S59" s="14">
        <v>54</v>
      </c>
      <c r="T59" s="19">
        <v>27</v>
      </c>
    </row>
    <row r="60" spans="18:20" x14ac:dyDescent="0.35">
      <c r="R60" s="17">
        <v>55</v>
      </c>
      <c r="S60" s="14">
        <v>55</v>
      </c>
      <c r="T60" s="19">
        <v>27.5</v>
      </c>
    </row>
    <row r="61" spans="18:20" x14ac:dyDescent="0.35">
      <c r="R61" s="17">
        <v>56</v>
      </c>
      <c r="S61" s="14">
        <v>56</v>
      </c>
      <c r="T61" s="19">
        <v>28</v>
      </c>
    </row>
    <row r="62" spans="18:20" x14ac:dyDescent="0.35">
      <c r="R62" s="17">
        <v>57</v>
      </c>
      <c r="S62" s="14">
        <v>57</v>
      </c>
      <c r="T62" s="19">
        <v>28.5</v>
      </c>
    </row>
    <row r="63" spans="18:20" x14ac:dyDescent="0.35">
      <c r="R63" s="17">
        <v>58</v>
      </c>
      <c r="S63" s="14">
        <v>58</v>
      </c>
      <c r="T63" s="19">
        <v>29</v>
      </c>
    </row>
    <row r="64" spans="18:20" x14ac:dyDescent="0.35">
      <c r="R64" s="17">
        <v>59</v>
      </c>
      <c r="S64" s="14">
        <v>59</v>
      </c>
      <c r="T64" s="19">
        <v>29.5</v>
      </c>
    </row>
    <row r="65" spans="18:20" x14ac:dyDescent="0.35">
      <c r="R65" s="17">
        <v>60</v>
      </c>
      <c r="S65" s="14">
        <v>60</v>
      </c>
      <c r="T65" s="19">
        <v>30</v>
      </c>
    </row>
    <row r="66" spans="18:20" x14ac:dyDescent="0.35">
      <c r="R66" s="17">
        <v>61</v>
      </c>
      <c r="S66" s="14">
        <v>61</v>
      </c>
      <c r="T66" s="19">
        <v>30.5</v>
      </c>
    </row>
    <row r="67" spans="18:20" x14ac:dyDescent="0.35">
      <c r="R67" s="17">
        <v>62</v>
      </c>
      <c r="S67" s="14">
        <v>62</v>
      </c>
      <c r="T67" s="19">
        <v>31</v>
      </c>
    </row>
    <row r="68" spans="18:20" x14ac:dyDescent="0.35">
      <c r="R68" s="17">
        <v>63</v>
      </c>
      <c r="S68" s="14">
        <v>63</v>
      </c>
      <c r="T68" s="19">
        <v>31.5</v>
      </c>
    </row>
    <row r="69" spans="18:20" x14ac:dyDescent="0.35">
      <c r="R69" s="17">
        <v>64</v>
      </c>
      <c r="S69" s="14">
        <v>64</v>
      </c>
      <c r="T69" s="19">
        <v>32</v>
      </c>
    </row>
    <row r="70" spans="18:20" x14ac:dyDescent="0.35">
      <c r="R70" s="17">
        <v>65</v>
      </c>
      <c r="S70" s="14">
        <v>65</v>
      </c>
      <c r="T70" s="19">
        <v>32.5</v>
      </c>
    </row>
    <row r="71" spans="18:20" x14ac:dyDescent="0.35">
      <c r="R71" s="17">
        <v>66</v>
      </c>
      <c r="S71" s="14">
        <v>66</v>
      </c>
      <c r="T71" s="19">
        <v>33</v>
      </c>
    </row>
    <row r="72" spans="18:20" x14ac:dyDescent="0.35">
      <c r="R72" s="17">
        <v>67</v>
      </c>
      <c r="S72" s="14">
        <v>67</v>
      </c>
      <c r="T72" s="19">
        <v>33.5</v>
      </c>
    </row>
    <row r="73" spans="18:20" x14ac:dyDescent="0.35">
      <c r="R73" s="17">
        <v>68</v>
      </c>
      <c r="S73" s="14">
        <v>68</v>
      </c>
      <c r="T73" s="19">
        <v>34</v>
      </c>
    </row>
    <row r="74" spans="18:20" x14ac:dyDescent="0.35">
      <c r="R74" s="17">
        <v>69</v>
      </c>
      <c r="S74" s="14">
        <v>69</v>
      </c>
      <c r="T74" s="19">
        <v>34.5</v>
      </c>
    </row>
    <row r="75" spans="18:20" x14ac:dyDescent="0.35">
      <c r="R75" s="17">
        <v>70</v>
      </c>
      <c r="S75" s="14">
        <v>70</v>
      </c>
      <c r="T75" s="19">
        <v>35</v>
      </c>
    </row>
    <row r="76" spans="18:20" x14ac:dyDescent="0.35">
      <c r="R76" s="17">
        <v>71</v>
      </c>
      <c r="S76" s="14">
        <v>71</v>
      </c>
      <c r="T76" s="19">
        <v>35.5</v>
      </c>
    </row>
    <row r="77" spans="18:20" x14ac:dyDescent="0.35">
      <c r="R77" s="17">
        <v>72</v>
      </c>
      <c r="S77" s="14">
        <v>72</v>
      </c>
      <c r="T77" s="19">
        <v>36</v>
      </c>
    </row>
    <row r="78" spans="18:20" x14ac:dyDescent="0.35">
      <c r="R78" s="17">
        <v>73</v>
      </c>
      <c r="S78" s="14">
        <v>73</v>
      </c>
      <c r="T78" s="19">
        <v>36.5</v>
      </c>
    </row>
    <row r="79" spans="18:20" x14ac:dyDescent="0.35">
      <c r="R79" s="17">
        <v>74</v>
      </c>
      <c r="S79" s="14">
        <v>74</v>
      </c>
      <c r="T79" s="19">
        <v>37</v>
      </c>
    </row>
    <row r="80" spans="18:20" x14ac:dyDescent="0.35">
      <c r="R80" s="17">
        <v>75</v>
      </c>
      <c r="S80" s="14">
        <v>75</v>
      </c>
      <c r="T80" s="19">
        <v>37.5</v>
      </c>
    </row>
    <row r="81" spans="18:20" x14ac:dyDescent="0.35">
      <c r="R81" s="17">
        <v>76</v>
      </c>
      <c r="S81" s="14">
        <v>76</v>
      </c>
      <c r="T81" s="19">
        <v>38</v>
      </c>
    </row>
    <row r="82" spans="18:20" x14ac:dyDescent="0.35">
      <c r="R82" s="17">
        <v>77</v>
      </c>
      <c r="S82" s="14">
        <v>77</v>
      </c>
      <c r="T82" s="19">
        <v>38.5</v>
      </c>
    </row>
    <row r="83" spans="18:20" x14ac:dyDescent="0.35">
      <c r="R83" s="17">
        <v>78</v>
      </c>
      <c r="S83" s="14">
        <v>78</v>
      </c>
      <c r="T83" s="19">
        <v>39</v>
      </c>
    </row>
    <row r="84" spans="18:20" x14ac:dyDescent="0.35">
      <c r="R84" s="17">
        <v>79</v>
      </c>
      <c r="S84" s="14">
        <v>79</v>
      </c>
      <c r="T84" s="19">
        <v>39.5</v>
      </c>
    </row>
    <row r="85" spans="18:20" x14ac:dyDescent="0.35">
      <c r="R85" s="17">
        <v>80</v>
      </c>
      <c r="S85" s="14">
        <v>80</v>
      </c>
      <c r="T85" s="19">
        <v>40</v>
      </c>
    </row>
    <row r="86" spans="18:20" x14ac:dyDescent="0.35">
      <c r="R86" s="17">
        <v>81</v>
      </c>
      <c r="S86" s="14">
        <v>81</v>
      </c>
      <c r="T86" s="19">
        <v>40.5</v>
      </c>
    </row>
    <row r="87" spans="18:20" x14ac:dyDescent="0.35">
      <c r="R87" s="17">
        <v>82</v>
      </c>
      <c r="S87" s="14">
        <v>82</v>
      </c>
      <c r="T87" s="19">
        <v>41</v>
      </c>
    </row>
    <row r="88" spans="18:20" x14ac:dyDescent="0.35">
      <c r="R88" s="17">
        <v>83</v>
      </c>
      <c r="S88" s="14">
        <v>83</v>
      </c>
      <c r="T88" s="19">
        <v>41.5</v>
      </c>
    </row>
    <row r="89" spans="18:20" x14ac:dyDescent="0.35">
      <c r="R89" s="17">
        <v>84</v>
      </c>
      <c r="S89" s="14">
        <v>84</v>
      </c>
      <c r="T89" s="19">
        <v>42</v>
      </c>
    </row>
    <row r="90" spans="18:20" x14ac:dyDescent="0.35">
      <c r="R90" s="17">
        <v>85</v>
      </c>
      <c r="S90" s="14">
        <v>85</v>
      </c>
      <c r="T90" s="19">
        <v>42.5</v>
      </c>
    </row>
    <row r="91" spans="18:20" x14ac:dyDescent="0.35">
      <c r="R91" s="17">
        <v>86</v>
      </c>
      <c r="S91" s="14">
        <v>86</v>
      </c>
      <c r="T91" s="19">
        <v>43</v>
      </c>
    </row>
    <row r="92" spans="18:20" x14ac:dyDescent="0.35">
      <c r="R92" s="17">
        <v>87</v>
      </c>
      <c r="S92" s="14">
        <v>87</v>
      </c>
      <c r="T92" s="19">
        <v>43.5</v>
      </c>
    </row>
    <row r="93" spans="18:20" x14ac:dyDescent="0.35">
      <c r="R93" s="17">
        <v>88</v>
      </c>
      <c r="S93" s="14">
        <v>88</v>
      </c>
      <c r="T93" s="19">
        <v>44</v>
      </c>
    </row>
    <row r="94" spans="18:20" x14ac:dyDescent="0.35">
      <c r="R94" s="17">
        <v>89</v>
      </c>
      <c r="S94" s="14">
        <v>89</v>
      </c>
      <c r="T94" s="19">
        <v>44.5</v>
      </c>
    </row>
    <row r="95" spans="18:20" x14ac:dyDescent="0.35">
      <c r="R95" s="17">
        <v>90</v>
      </c>
      <c r="S95" s="14">
        <v>90</v>
      </c>
      <c r="T95" s="19">
        <v>45</v>
      </c>
    </row>
    <row r="96" spans="18:20" x14ac:dyDescent="0.35">
      <c r="R96" s="17">
        <v>91</v>
      </c>
      <c r="S96" s="14">
        <v>91</v>
      </c>
      <c r="T96" s="19">
        <v>45.5</v>
      </c>
    </row>
    <row r="97" spans="18:20" x14ac:dyDescent="0.35">
      <c r="R97" s="17">
        <v>92</v>
      </c>
      <c r="S97" s="14">
        <v>92</v>
      </c>
      <c r="T97" s="19">
        <v>46</v>
      </c>
    </row>
    <row r="98" spans="18:20" x14ac:dyDescent="0.35">
      <c r="R98" s="17">
        <v>93</v>
      </c>
      <c r="S98" s="14">
        <v>93</v>
      </c>
      <c r="T98" s="19">
        <v>46.5</v>
      </c>
    </row>
    <row r="99" spans="18:20" x14ac:dyDescent="0.35">
      <c r="R99" s="17">
        <v>94</v>
      </c>
      <c r="S99" s="14">
        <v>94</v>
      </c>
      <c r="T99" s="19">
        <v>47</v>
      </c>
    </row>
    <row r="100" spans="18:20" x14ac:dyDescent="0.35">
      <c r="R100" s="17">
        <v>95</v>
      </c>
      <c r="S100" s="14">
        <v>95</v>
      </c>
      <c r="T100" s="19">
        <v>47.5</v>
      </c>
    </row>
    <row r="101" spans="18:20" x14ac:dyDescent="0.35">
      <c r="R101" s="17">
        <v>96</v>
      </c>
      <c r="S101" s="14">
        <v>96</v>
      </c>
      <c r="T101" s="19">
        <v>48</v>
      </c>
    </row>
    <row r="102" spans="18:20" x14ac:dyDescent="0.35">
      <c r="R102" s="17">
        <v>97</v>
      </c>
      <c r="S102" s="14">
        <v>97</v>
      </c>
      <c r="T102" s="19">
        <v>48.5</v>
      </c>
    </row>
    <row r="103" spans="18:20" x14ac:dyDescent="0.35">
      <c r="R103" s="17">
        <v>98</v>
      </c>
      <c r="S103" s="14">
        <v>98</v>
      </c>
      <c r="T103" s="19">
        <v>49</v>
      </c>
    </row>
    <row r="104" spans="18:20" x14ac:dyDescent="0.35">
      <c r="R104" s="17">
        <v>99</v>
      </c>
      <c r="S104" s="14">
        <v>99</v>
      </c>
      <c r="T104" s="19">
        <v>49.5</v>
      </c>
    </row>
    <row r="105" spans="18:20" x14ac:dyDescent="0.35">
      <c r="R105" s="17">
        <v>100</v>
      </c>
      <c r="S105" s="14">
        <v>100</v>
      </c>
      <c r="T105" s="19">
        <v>50</v>
      </c>
    </row>
    <row r="106" spans="18:20" x14ac:dyDescent="0.35">
      <c r="R106" s="17">
        <v>101</v>
      </c>
      <c r="S106" s="14">
        <v>101</v>
      </c>
      <c r="T106" s="19">
        <v>50.5</v>
      </c>
    </row>
    <row r="107" spans="18:20" x14ac:dyDescent="0.35">
      <c r="R107" s="17">
        <v>102</v>
      </c>
      <c r="S107" s="14">
        <v>102</v>
      </c>
      <c r="T107" s="19">
        <v>51</v>
      </c>
    </row>
    <row r="108" spans="18:20" x14ac:dyDescent="0.35">
      <c r="R108" s="17">
        <v>103</v>
      </c>
      <c r="S108" s="14">
        <v>103</v>
      </c>
      <c r="T108" s="19">
        <v>51.5</v>
      </c>
    </row>
    <row r="109" spans="18:20" x14ac:dyDescent="0.35">
      <c r="R109" s="17">
        <v>104</v>
      </c>
      <c r="S109" s="14">
        <v>104</v>
      </c>
      <c r="T109" s="19">
        <v>52</v>
      </c>
    </row>
    <row r="110" spans="18:20" x14ac:dyDescent="0.35">
      <c r="R110" s="17">
        <v>105</v>
      </c>
      <c r="S110" s="14">
        <v>105</v>
      </c>
      <c r="T110" s="19">
        <v>52.5</v>
      </c>
    </row>
    <row r="111" spans="18:20" x14ac:dyDescent="0.35">
      <c r="R111" s="17">
        <v>106</v>
      </c>
      <c r="S111" s="14">
        <v>106</v>
      </c>
      <c r="T111" s="19">
        <v>53</v>
      </c>
    </row>
    <row r="112" spans="18:20" x14ac:dyDescent="0.35">
      <c r="R112" s="17">
        <v>107</v>
      </c>
      <c r="S112" s="14">
        <v>107</v>
      </c>
      <c r="T112" s="19">
        <v>53.5</v>
      </c>
    </row>
    <row r="113" spans="18:20" x14ac:dyDescent="0.35">
      <c r="R113" s="17">
        <v>108</v>
      </c>
      <c r="S113" s="14">
        <v>108</v>
      </c>
      <c r="T113" s="19">
        <v>54</v>
      </c>
    </row>
    <row r="114" spans="18:20" x14ac:dyDescent="0.35">
      <c r="R114" s="17">
        <v>109</v>
      </c>
      <c r="S114" s="14">
        <v>109</v>
      </c>
      <c r="T114" s="19">
        <v>54.5</v>
      </c>
    </row>
    <row r="115" spans="18:20" x14ac:dyDescent="0.35">
      <c r="R115" s="17">
        <v>110</v>
      </c>
      <c r="S115" s="14">
        <v>110</v>
      </c>
      <c r="T115" s="19">
        <v>55</v>
      </c>
    </row>
    <row r="116" spans="18:20" x14ac:dyDescent="0.35">
      <c r="R116" s="17">
        <v>111</v>
      </c>
      <c r="S116" s="14">
        <v>111</v>
      </c>
      <c r="T116" s="19">
        <v>55.5</v>
      </c>
    </row>
    <row r="117" spans="18:20" x14ac:dyDescent="0.35">
      <c r="R117" s="17">
        <v>112</v>
      </c>
      <c r="S117" s="14">
        <v>112</v>
      </c>
      <c r="T117" s="19">
        <v>56</v>
      </c>
    </row>
    <row r="118" spans="18:20" x14ac:dyDescent="0.35">
      <c r="R118" s="17">
        <v>113</v>
      </c>
      <c r="S118" s="14">
        <v>113</v>
      </c>
      <c r="T118" s="19">
        <v>56.5</v>
      </c>
    </row>
    <row r="119" spans="18:20" x14ac:dyDescent="0.35">
      <c r="R119" s="17">
        <v>114</v>
      </c>
      <c r="S119" s="14">
        <v>114</v>
      </c>
      <c r="T119" s="19">
        <v>57</v>
      </c>
    </row>
    <row r="120" spans="18:20" x14ac:dyDescent="0.35">
      <c r="R120" s="17">
        <v>115</v>
      </c>
      <c r="S120" s="14">
        <v>115</v>
      </c>
      <c r="T120" s="19">
        <v>57.5</v>
      </c>
    </row>
    <row r="121" spans="18:20" x14ac:dyDescent="0.35">
      <c r="R121" s="17">
        <v>116</v>
      </c>
      <c r="S121" s="14">
        <v>116</v>
      </c>
      <c r="T121" s="19">
        <v>58</v>
      </c>
    </row>
    <row r="122" spans="18:20" x14ac:dyDescent="0.35">
      <c r="R122" s="17">
        <v>117</v>
      </c>
      <c r="S122" s="14">
        <v>117</v>
      </c>
      <c r="T122" s="19">
        <v>58.5</v>
      </c>
    </row>
    <row r="123" spans="18:20" x14ac:dyDescent="0.35">
      <c r="R123" s="17">
        <v>118</v>
      </c>
      <c r="S123" s="14">
        <v>118</v>
      </c>
      <c r="T123" s="19">
        <v>59</v>
      </c>
    </row>
    <row r="124" spans="18:20" x14ac:dyDescent="0.35">
      <c r="R124" s="17">
        <v>119</v>
      </c>
      <c r="S124" s="14">
        <v>119</v>
      </c>
      <c r="T124" s="19">
        <v>59.5</v>
      </c>
    </row>
    <row r="125" spans="18:20" x14ac:dyDescent="0.35">
      <c r="R125" s="17">
        <v>120</v>
      </c>
      <c r="S125" s="14">
        <v>120</v>
      </c>
      <c r="T125" s="19">
        <v>60</v>
      </c>
    </row>
    <row r="126" spans="18:20" x14ac:dyDescent="0.35">
      <c r="R126" s="17">
        <v>121</v>
      </c>
      <c r="S126" s="14">
        <v>121</v>
      </c>
      <c r="T126" s="19">
        <v>60.5</v>
      </c>
    </row>
    <row r="127" spans="18:20" x14ac:dyDescent="0.35">
      <c r="R127" s="17">
        <v>122</v>
      </c>
      <c r="S127" s="14">
        <v>122</v>
      </c>
      <c r="T127" s="19">
        <v>61</v>
      </c>
    </row>
    <row r="128" spans="18:20" x14ac:dyDescent="0.35">
      <c r="R128" s="17">
        <v>123</v>
      </c>
      <c r="S128" s="14">
        <v>123</v>
      </c>
      <c r="T128" s="19">
        <v>61.5</v>
      </c>
    </row>
    <row r="129" spans="18:20" x14ac:dyDescent="0.35">
      <c r="R129" s="17">
        <v>124</v>
      </c>
      <c r="S129" s="14">
        <v>124</v>
      </c>
      <c r="T129" s="19">
        <v>62</v>
      </c>
    </row>
    <row r="130" spans="18:20" x14ac:dyDescent="0.35">
      <c r="R130" s="17">
        <v>125</v>
      </c>
      <c r="S130" s="14">
        <v>125</v>
      </c>
      <c r="T130" s="19">
        <v>62.5</v>
      </c>
    </row>
    <row r="131" spans="18:20" x14ac:dyDescent="0.35">
      <c r="R131" s="17">
        <v>126</v>
      </c>
      <c r="S131" s="14">
        <v>126</v>
      </c>
      <c r="T131" s="19">
        <v>63</v>
      </c>
    </row>
    <row r="132" spans="18:20" x14ac:dyDescent="0.35">
      <c r="R132" s="17">
        <v>127</v>
      </c>
      <c r="S132" s="14">
        <v>127</v>
      </c>
      <c r="T132" s="19">
        <v>63.5</v>
      </c>
    </row>
    <row r="133" spans="18:20" x14ac:dyDescent="0.35">
      <c r="R133" s="17">
        <v>128</v>
      </c>
      <c r="S133" s="14">
        <v>128</v>
      </c>
      <c r="T133" s="19">
        <v>64</v>
      </c>
    </row>
    <row r="134" spans="18:20" x14ac:dyDescent="0.35">
      <c r="R134" s="17">
        <v>129</v>
      </c>
      <c r="S134" s="14">
        <v>129</v>
      </c>
      <c r="T134" s="19">
        <v>64.5</v>
      </c>
    </row>
    <row r="135" spans="18:20" x14ac:dyDescent="0.35">
      <c r="R135" s="17">
        <v>130</v>
      </c>
      <c r="S135" s="14">
        <v>130</v>
      </c>
      <c r="T135" s="19">
        <v>65</v>
      </c>
    </row>
    <row r="136" spans="18:20" x14ac:dyDescent="0.35">
      <c r="R136" s="17">
        <v>131</v>
      </c>
      <c r="S136" s="14">
        <v>131</v>
      </c>
      <c r="T136" s="19">
        <v>65.5</v>
      </c>
    </row>
    <row r="137" spans="18:20" x14ac:dyDescent="0.35">
      <c r="R137" s="17">
        <v>132</v>
      </c>
      <c r="S137" s="14">
        <v>132</v>
      </c>
      <c r="T137" s="19">
        <v>66</v>
      </c>
    </row>
    <row r="138" spans="18:20" x14ac:dyDescent="0.35">
      <c r="R138" s="17">
        <v>133</v>
      </c>
      <c r="S138" s="14">
        <v>133</v>
      </c>
      <c r="T138" s="19">
        <v>66.5</v>
      </c>
    </row>
    <row r="139" spans="18:20" x14ac:dyDescent="0.35">
      <c r="R139" s="17">
        <v>134</v>
      </c>
      <c r="S139" s="14">
        <v>134</v>
      </c>
      <c r="T139" s="19">
        <v>67</v>
      </c>
    </row>
    <row r="140" spans="18:20" x14ac:dyDescent="0.35">
      <c r="R140" s="17">
        <v>135</v>
      </c>
      <c r="S140" s="14">
        <v>135</v>
      </c>
      <c r="T140" s="19">
        <v>67.5</v>
      </c>
    </row>
    <row r="141" spans="18:20" x14ac:dyDescent="0.35">
      <c r="R141" s="17">
        <v>136</v>
      </c>
      <c r="S141" s="14">
        <v>136</v>
      </c>
      <c r="T141" s="19">
        <v>68</v>
      </c>
    </row>
    <row r="142" spans="18:20" x14ac:dyDescent="0.35">
      <c r="R142" s="17">
        <v>137</v>
      </c>
      <c r="S142" s="14">
        <v>137</v>
      </c>
      <c r="T142" s="19">
        <v>68.5</v>
      </c>
    </row>
    <row r="143" spans="18:20" x14ac:dyDescent="0.35">
      <c r="R143" s="17">
        <v>138</v>
      </c>
      <c r="S143" s="14">
        <v>138</v>
      </c>
      <c r="T143" s="19">
        <v>69</v>
      </c>
    </row>
    <row r="144" spans="18:20" x14ac:dyDescent="0.35">
      <c r="R144" s="17">
        <v>139</v>
      </c>
      <c r="S144" s="14">
        <v>139</v>
      </c>
      <c r="T144" s="19">
        <v>69.5</v>
      </c>
    </row>
    <row r="145" spans="18:20" x14ac:dyDescent="0.35">
      <c r="R145" s="17">
        <v>140</v>
      </c>
      <c r="S145" s="14">
        <v>140</v>
      </c>
      <c r="T145" s="19">
        <v>70</v>
      </c>
    </row>
    <row r="146" spans="18:20" x14ac:dyDescent="0.35">
      <c r="R146" s="17">
        <v>141</v>
      </c>
      <c r="S146" s="14">
        <v>141</v>
      </c>
      <c r="T146" s="19">
        <v>70.5</v>
      </c>
    </row>
    <row r="147" spans="18:20" x14ac:dyDescent="0.35">
      <c r="R147" s="17">
        <v>142</v>
      </c>
      <c r="S147" s="14">
        <v>142</v>
      </c>
      <c r="T147" s="19">
        <v>71</v>
      </c>
    </row>
    <row r="148" spans="18:20" x14ac:dyDescent="0.35">
      <c r="R148" s="17">
        <v>143</v>
      </c>
      <c r="S148" s="14">
        <v>143</v>
      </c>
      <c r="T148" s="19">
        <v>71.5</v>
      </c>
    </row>
    <row r="149" spans="18:20" x14ac:dyDescent="0.35">
      <c r="R149" s="17">
        <v>144</v>
      </c>
      <c r="S149" s="14">
        <v>144</v>
      </c>
      <c r="T149" s="19">
        <v>72</v>
      </c>
    </row>
    <row r="150" spans="18:20" x14ac:dyDescent="0.35">
      <c r="R150" s="17">
        <v>145</v>
      </c>
      <c r="S150" s="14">
        <v>145</v>
      </c>
      <c r="T150" s="19">
        <v>72.5</v>
      </c>
    </row>
    <row r="151" spans="18:20" x14ac:dyDescent="0.35">
      <c r="R151" s="17">
        <v>146</v>
      </c>
      <c r="S151" s="14">
        <v>146</v>
      </c>
      <c r="T151" s="19">
        <v>73</v>
      </c>
    </row>
    <row r="152" spans="18:20" x14ac:dyDescent="0.35">
      <c r="R152" s="17">
        <v>147</v>
      </c>
      <c r="S152" s="14">
        <v>147</v>
      </c>
      <c r="T152" s="19">
        <v>73.5</v>
      </c>
    </row>
    <row r="153" spans="18:20" x14ac:dyDescent="0.35">
      <c r="R153" s="17">
        <v>148</v>
      </c>
      <c r="S153" s="14">
        <v>148</v>
      </c>
      <c r="T153" s="19">
        <v>74</v>
      </c>
    </row>
    <row r="154" spans="18:20" x14ac:dyDescent="0.35">
      <c r="R154" s="17">
        <v>149</v>
      </c>
      <c r="S154" s="14">
        <v>149</v>
      </c>
      <c r="T154" s="19">
        <v>74.5</v>
      </c>
    </row>
    <row r="155" spans="18:20" x14ac:dyDescent="0.35">
      <c r="R155" s="17">
        <v>150</v>
      </c>
      <c r="S155" s="14">
        <v>150</v>
      </c>
      <c r="T155" s="19">
        <v>75</v>
      </c>
    </row>
    <row r="156" spans="18:20" x14ac:dyDescent="0.35">
      <c r="R156" s="17">
        <v>151</v>
      </c>
      <c r="S156" s="14">
        <v>151</v>
      </c>
      <c r="T156" s="19">
        <v>75.5</v>
      </c>
    </row>
    <row r="157" spans="18:20" x14ac:dyDescent="0.35">
      <c r="R157" s="17">
        <v>152</v>
      </c>
      <c r="S157" s="14">
        <v>152</v>
      </c>
      <c r="T157" s="19">
        <v>76</v>
      </c>
    </row>
    <row r="158" spans="18:20" x14ac:dyDescent="0.35">
      <c r="R158" s="17">
        <v>153</v>
      </c>
      <c r="S158" s="14">
        <v>153</v>
      </c>
      <c r="T158" s="19">
        <v>76.5</v>
      </c>
    </row>
    <row r="159" spans="18:20" x14ac:dyDescent="0.35">
      <c r="R159" s="17">
        <v>154</v>
      </c>
      <c r="S159" s="14">
        <v>154</v>
      </c>
      <c r="T159" s="19">
        <v>77</v>
      </c>
    </row>
    <row r="160" spans="18:20" x14ac:dyDescent="0.35">
      <c r="R160" s="17">
        <v>155</v>
      </c>
      <c r="S160" s="14">
        <v>155</v>
      </c>
      <c r="T160" s="19">
        <v>77.5</v>
      </c>
    </row>
    <row r="161" spans="18:20" x14ac:dyDescent="0.35">
      <c r="R161" s="17">
        <v>156</v>
      </c>
      <c r="S161" s="14">
        <v>156</v>
      </c>
      <c r="T161" s="19">
        <v>78</v>
      </c>
    </row>
    <row r="162" spans="18:20" x14ac:dyDescent="0.35">
      <c r="R162" s="17">
        <v>157</v>
      </c>
      <c r="S162" s="14">
        <v>157</v>
      </c>
      <c r="T162" s="19">
        <v>78.5</v>
      </c>
    </row>
    <row r="163" spans="18:20" x14ac:dyDescent="0.35">
      <c r="R163" s="17">
        <v>158</v>
      </c>
      <c r="S163" s="14">
        <v>158</v>
      </c>
      <c r="T163" s="19">
        <v>79</v>
      </c>
    </row>
    <row r="164" spans="18:20" x14ac:dyDescent="0.35">
      <c r="R164" s="17">
        <v>159</v>
      </c>
      <c r="S164" s="14">
        <v>159</v>
      </c>
      <c r="T164" s="19">
        <v>79.5</v>
      </c>
    </row>
    <row r="165" spans="18:20" x14ac:dyDescent="0.35">
      <c r="R165" s="17">
        <v>160</v>
      </c>
      <c r="S165" s="14">
        <v>160</v>
      </c>
      <c r="T165" s="19">
        <v>80</v>
      </c>
    </row>
    <row r="166" spans="18:20" x14ac:dyDescent="0.35">
      <c r="R166" s="17">
        <v>161</v>
      </c>
      <c r="S166" s="14">
        <v>161</v>
      </c>
      <c r="T166" s="19">
        <v>80.5</v>
      </c>
    </row>
    <row r="167" spans="18:20" x14ac:dyDescent="0.35">
      <c r="R167" s="17">
        <v>162</v>
      </c>
      <c r="S167" s="14">
        <v>162</v>
      </c>
      <c r="T167" s="19">
        <v>81</v>
      </c>
    </row>
    <row r="168" spans="18:20" x14ac:dyDescent="0.35">
      <c r="R168" s="17">
        <v>163</v>
      </c>
      <c r="S168" s="14">
        <v>163</v>
      </c>
      <c r="T168" s="19">
        <v>81.5</v>
      </c>
    </row>
    <row r="169" spans="18:20" x14ac:dyDescent="0.35">
      <c r="R169" s="17">
        <v>164</v>
      </c>
      <c r="S169" s="14">
        <v>164</v>
      </c>
      <c r="T169" s="19">
        <v>82</v>
      </c>
    </row>
    <row r="170" spans="18:20" x14ac:dyDescent="0.35">
      <c r="R170" s="17">
        <v>165</v>
      </c>
      <c r="S170" s="14">
        <v>165</v>
      </c>
      <c r="T170" s="19">
        <v>82.5</v>
      </c>
    </row>
    <row r="171" spans="18:20" x14ac:dyDescent="0.35">
      <c r="R171" s="17">
        <v>166</v>
      </c>
      <c r="S171" s="14">
        <v>166</v>
      </c>
      <c r="T171" s="19">
        <v>83</v>
      </c>
    </row>
    <row r="172" spans="18:20" x14ac:dyDescent="0.35">
      <c r="R172" s="17">
        <v>167</v>
      </c>
      <c r="S172" s="14">
        <v>167</v>
      </c>
      <c r="T172" s="19">
        <v>83.5</v>
      </c>
    </row>
    <row r="173" spans="18:20" x14ac:dyDescent="0.35">
      <c r="R173" s="17">
        <v>168</v>
      </c>
      <c r="S173" s="14">
        <v>168</v>
      </c>
      <c r="T173" s="19">
        <v>84</v>
      </c>
    </row>
    <row r="174" spans="18:20" x14ac:dyDescent="0.35">
      <c r="R174" s="17">
        <v>169</v>
      </c>
      <c r="S174" s="14">
        <v>169</v>
      </c>
      <c r="T174" s="19">
        <v>84.5</v>
      </c>
    </row>
    <row r="175" spans="18:20" x14ac:dyDescent="0.35">
      <c r="R175" s="17">
        <v>170</v>
      </c>
      <c r="S175" s="14">
        <v>170</v>
      </c>
      <c r="T175" s="19">
        <v>85</v>
      </c>
    </row>
    <row r="176" spans="18:20" x14ac:dyDescent="0.35">
      <c r="R176" s="17">
        <v>171</v>
      </c>
      <c r="S176" s="14">
        <v>171</v>
      </c>
      <c r="T176" s="19">
        <v>85.5</v>
      </c>
    </row>
    <row r="177" spans="18:20" x14ac:dyDescent="0.35">
      <c r="R177" s="17">
        <v>172</v>
      </c>
      <c r="S177" s="14">
        <v>172</v>
      </c>
      <c r="T177" s="19">
        <v>86</v>
      </c>
    </row>
    <row r="178" spans="18:20" x14ac:dyDescent="0.35">
      <c r="R178" s="17">
        <v>173</v>
      </c>
      <c r="S178" s="14">
        <v>173</v>
      </c>
      <c r="T178" s="19">
        <v>86.5</v>
      </c>
    </row>
    <row r="179" spans="18:20" x14ac:dyDescent="0.35">
      <c r="R179" s="17">
        <v>174</v>
      </c>
      <c r="S179" s="14">
        <v>174</v>
      </c>
      <c r="T179" s="19">
        <v>87</v>
      </c>
    </row>
    <row r="180" spans="18:20" x14ac:dyDescent="0.35">
      <c r="R180" s="17">
        <v>175</v>
      </c>
      <c r="S180" s="14">
        <v>175</v>
      </c>
      <c r="T180" s="19">
        <v>87.5</v>
      </c>
    </row>
    <row r="181" spans="18:20" x14ac:dyDescent="0.35">
      <c r="R181" s="17">
        <v>176</v>
      </c>
      <c r="S181" s="14">
        <v>176</v>
      </c>
      <c r="T181" s="19">
        <v>88</v>
      </c>
    </row>
    <row r="182" spans="18:20" x14ac:dyDescent="0.35">
      <c r="R182" s="17">
        <v>177</v>
      </c>
      <c r="S182" s="14">
        <v>177</v>
      </c>
      <c r="T182" s="19">
        <v>88.5</v>
      </c>
    </row>
    <row r="183" spans="18:20" x14ac:dyDescent="0.35">
      <c r="R183" s="17">
        <v>178</v>
      </c>
      <c r="S183" s="14">
        <v>178</v>
      </c>
      <c r="T183" s="19">
        <v>89</v>
      </c>
    </row>
    <row r="184" spans="18:20" x14ac:dyDescent="0.35">
      <c r="R184" s="17">
        <v>179</v>
      </c>
      <c r="S184" s="14">
        <v>179</v>
      </c>
      <c r="T184" s="19">
        <v>89.5</v>
      </c>
    </row>
    <row r="185" spans="18:20" x14ac:dyDescent="0.35">
      <c r="R185" s="17">
        <v>180</v>
      </c>
      <c r="S185" s="14">
        <v>180</v>
      </c>
      <c r="T185" s="19">
        <v>90</v>
      </c>
    </row>
    <row r="186" spans="18:20" x14ac:dyDescent="0.35">
      <c r="R186" s="17">
        <v>181</v>
      </c>
      <c r="S186" s="14">
        <v>181</v>
      </c>
      <c r="T186" s="19">
        <v>90.5</v>
      </c>
    </row>
    <row r="187" spans="18:20" x14ac:dyDescent="0.35">
      <c r="R187" s="17">
        <v>182</v>
      </c>
      <c r="S187" s="14">
        <v>182</v>
      </c>
      <c r="T187" s="19">
        <v>91</v>
      </c>
    </row>
    <row r="188" spans="18:20" x14ac:dyDescent="0.35">
      <c r="R188" s="17">
        <v>183</v>
      </c>
      <c r="S188" s="14">
        <v>183</v>
      </c>
      <c r="T188" s="19">
        <v>91.5</v>
      </c>
    </row>
    <row r="189" spans="18:20" x14ac:dyDescent="0.35">
      <c r="R189" s="17">
        <v>184</v>
      </c>
      <c r="S189" s="14">
        <v>184</v>
      </c>
      <c r="T189" s="19">
        <v>92</v>
      </c>
    </row>
    <row r="190" spans="18:20" x14ac:dyDescent="0.35">
      <c r="R190" s="17">
        <v>185</v>
      </c>
      <c r="S190" s="14">
        <v>185</v>
      </c>
      <c r="T190" s="19">
        <v>92.5</v>
      </c>
    </row>
    <row r="191" spans="18:20" x14ac:dyDescent="0.35">
      <c r="R191" s="17">
        <v>186</v>
      </c>
      <c r="S191" s="14">
        <v>186</v>
      </c>
      <c r="T191" s="19">
        <v>93</v>
      </c>
    </row>
    <row r="192" spans="18:20" x14ac:dyDescent="0.35">
      <c r="R192" s="17">
        <v>187</v>
      </c>
      <c r="S192" s="14">
        <v>187</v>
      </c>
      <c r="T192" s="19">
        <v>93.5</v>
      </c>
    </row>
    <row r="193" spans="18:20" x14ac:dyDescent="0.35">
      <c r="R193" s="17">
        <v>188</v>
      </c>
      <c r="S193" s="14">
        <v>188</v>
      </c>
      <c r="T193" s="19">
        <v>94</v>
      </c>
    </row>
    <row r="194" spans="18:20" x14ac:dyDescent="0.35">
      <c r="R194" s="17">
        <v>189</v>
      </c>
      <c r="S194" s="14">
        <v>189</v>
      </c>
      <c r="T194" s="19">
        <v>94.5</v>
      </c>
    </row>
    <row r="195" spans="18:20" x14ac:dyDescent="0.35">
      <c r="R195" s="17">
        <v>190</v>
      </c>
      <c r="S195" s="14">
        <v>190</v>
      </c>
      <c r="T195" s="19">
        <v>95</v>
      </c>
    </row>
    <row r="196" spans="18:20" x14ac:dyDescent="0.35">
      <c r="R196" s="17">
        <v>191</v>
      </c>
      <c r="S196" s="14">
        <v>191</v>
      </c>
      <c r="T196" s="19">
        <v>95.5</v>
      </c>
    </row>
    <row r="197" spans="18:20" x14ac:dyDescent="0.35">
      <c r="R197" s="17">
        <v>192</v>
      </c>
      <c r="S197" s="14">
        <v>192</v>
      </c>
      <c r="T197" s="19">
        <v>96</v>
      </c>
    </row>
    <row r="198" spans="18:20" x14ac:dyDescent="0.35">
      <c r="R198" s="17">
        <v>193</v>
      </c>
      <c r="S198" s="14">
        <v>193</v>
      </c>
      <c r="T198" s="19">
        <v>96.5</v>
      </c>
    </row>
    <row r="199" spans="18:20" x14ac:dyDescent="0.35">
      <c r="R199" s="17">
        <v>194</v>
      </c>
      <c r="S199" s="14">
        <v>194</v>
      </c>
      <c r="T199" s="19">
        <v>97</v>
      </c>
    </row>
    <row r="200" spans="18:20" x14ac:dyDescent="0.35">
      <c r="R200" s="17">
        <v>195</v>
      </c>
      <c r="S200" s="14">
        <v>195</v>
      </c>
      <c r="T200" s="19">
        <v>97.5</v>
      </c>
    </row>
    <row r="201" spans="18:20" x14ac:dyDescent="0.35">
      <c r="R201" s="17">
        <v>196</v>
      </c>
      <c r="S201" s="14">
        <v>196</v>
      </c>
      <c r="T201" s="19">
        <v>98</v>
      </c>
    </row>
    <row r="202" spans="18:20" x14ac:dyDescent="0.35">
      <c r="R202" s="17">
        <v>197</v>
      </c>
      <c r="S202" s="14">
        <v>197</v>
      </c>
      <c r="T202" s="19">
        <v>98.5</v>
      </c>
    </row>
    <row r="203" spans="18:20" x14ac:dyDescent="0.35">
      <c r="R203" s="17">
        <v>198</v>
      </c>
      <c r="S203" s="14">
        <v>198</v>
      </c>
      <c r="T203" s="19">
        <v>99</v>
      </c>
    </row>
    <row r="204" spans="18:20" x14ac:dyDescent="0.35">
      <c r="R204" s="17">
        <v>199</v>
      </c>
      <c r="S204" s="14">
        <v>199</v>
      </c>
      <c r="T204" s="19">
        <v>99.5</v>
      </c>
    </row>
    <row r="205" spans="18:20" x14ac:dyDescent="0.35">
      <c r="R205" s="17">
        <v>200</v>
      </c>
      <c r="S205" s="14">
        <v>200</v>
      </c>
      <c r="T205" s="19">
        <v>100</v>
      </c>
    </row>
    <row r="206" spans="18:20" x14ac:dyDescent="0.35">
      <c r="R206" s="17">
        <v>201</v>
      </c>
      <c r="S206" s="192"/>
      <c r="T206" s="19">
        <v>100.5</v>
      </c>
    </row>
    <row r="207" spans="18:20" x14ac:dyDescent="0.35">
      <c r="R207" s="17">
        <v>202</v>
      </c>
      <c r="S207" s="18"/>
      <c r="T207" s="19">
        <v>101</v>
      </c>
    </row>
    <row r="208" spans="18:20" x14ac:dyDescent="0.35">
      <c r="R208" s="17">
        <v>203</v>
      </c>
      <c r="S208" s="18"/>
      <c r="T208" s="19">
        <v>101.5</v>
      </c>
    </row>
    <row r="209" spans="18:20" x14ac:dyDescent="0.35">
      <c r="R209" s="17">
        <v>204</v>
      </c>
      <c r="S209" s="18"/>
      <c r="T209" s="19">
        <v>102</v>
      </c>
    </row>
    <row r="210" spans="18:20" x14ac:dyDescent="0.35">
      <c r="R210" s="17">
        <v>205</v>
      </c>
      <c r="S210" s="18"/>
      <c r="T210" s="19">
        <v>102.5</v>
      </c>
    </row>
    <row r="211" spans="18:20" x14ac:dyDescent="0.35">
      <c r="R211" s="17">
        <v>206</v>
      </c>
      <c r="S211" s="18"/>
      <c r="T211" s="19">
        <v>103</v>
      </c>
    </row>
    <row r="212" spans="18:20" x14ac:dyDescent="0.35">
      <c r="R212" s="17">
        <v>207</v>
      </c>
      <c r="S212" s="18"/>
      <c r="T212" s="19">
        <v>103.5</v>
      </c>
    </row>
    <row r="213" spans="18:20" x14ac:dyDescent="0.35">
      <c r="R213" s="17">
        <v>208</v>
      </c>
      <c r="S213" s="18"/>
      <c r="T213" s="19">
        <v>104</v>
      </c>
    </row>
    <row r="214" spans="18:20" x14ac:dyDescent="0.35">
      <c r="R214" s="17">
        <v>209</v>
      </c>
      <c r="S214" s="18"/>
      <c r="T214" s="19">
        <v>104.5</v>
      </c>
    </row>
    <row r="215" spans="18:20" x14ac:dyDescent="0.35">
      <c r="R215" s="17">
        <v>210</v>
      </c>
      <c r="S215" s="18"/>
      <c r="T215" s="19">
        <v>105</v>
      </c>
    </row>
    <row r="216" spans="18:20" x14ac:dyDescent="0.35">
      <c r="R216" s="17">
        <v>211</v>
      </c>
      <c r="S216" s="18"/>
      <c r="T216" s="19">
        <v>105.5</v>
      </c>
    </row>
    <row r="217" spans="18:20" x14ac:dyDescent="0.35">
      <c r="R217" s="17">
        <v>212</v>
      </c>
      <c r="S217" s="18"/>
      <c r="T217" s="19">
        <v>106</v>
      </c>
    </row>
    <row r="218" spans="18:20" x14ac:dyDescent="0.35">
      <c r="R218" s="17">
        <v>213</v>
      </c>
      <c r="S218" s="18"/>
      <c r="T218" s="19">
        <v>106.5</v>
      </c>
    </row>
    <row r="219" spans="18:20" x14ac:dyDescent="0.35">
      <c r="R219" s="17">
        <v>214</v>
      </c>
      <c r="S219" s="18"/>
      <c r="T219" s="19">
        <v>107</v>
      </c>
    </row>
    <row r="220" spans="18:20" x14ac:dyDescent="0.35">
      <c r="R220" s="17">
        <v>215</v>
      </c>
      <c r="S220" s="18"/>
      <c r="T220" s="19">
        <v>107.5</v>
      </c>
    </row>
    <row r="221" spans="18:20" x14ac:dyDescent="0.35">
      <c r="R221" s="17">
        <v>216</v>
      </c>
      <c r="S221" s="18"/>
      <c r="T221" s="19">
        <v>108</v>
      </c>
    </row>
    <row r="222" spans="18:20" x14ac:dyDescent="0.35">
      <c r="R222" s="17">
        <v>217</v>
      </c>
      <c r="S222" s="18"/>
      <c r="T222" s="19">
        <v>108.5</v>
      </c>
    </row>
    <row r="223" spans="18:20" x14ac:dyDescent="0.35">
      <c r="R223" s="17">
        <v>218</v>
      </c>
      <c r="S223" s="18"/>
      <c r="T223" s="19">
        <v>109</v>
      </c>
    </row>
    <row r="224" spans="18:20" x14ac:dyDescent="0.35">
      <c r="R224" s="17">
        <v>219</v>
      </c>
      <c r="S224" s="18"/>
      <c r="T224" s="19">
        <v>109.5</v>
      </c>
    </row>
    <row r="225" spans="18:20" x14ac:dyDescent="0.35">
      <c r="R225" s="17">
        <v>220</v>
      </c>
      <c r="S225" s="18"/>
      <c r="T225" s="19">
        <v>110</v>
      </c>
    </row>
    <row r="226" spans="18:20" x14ac:dyDescent="0.35">
      <c r="R226" s="17">
        <v>221</v>
      </c>
      <c r="S226" s="18"/>
      <c r="T226" s="19">
        <v>110.5</v>
      </c>
    </row>
    <row r="227" spans="18:20" x14ac:dyDescent="0.35">
      <c r="R227" s="17">
        <v>222</v>
      </c>
      <c r="S227" s="18"/>
      <c r="T227" s="19">
        <v>111</v>
      </c>
    </row>
    <row r="228" spans="18:20" x14ac:dyDescent="0.35">
      <c r="R228" s="17">
        <v>223</v>
      </c>
      <c r="S228" s="18"/>
      <c r="T228" s="19">
        <v>111.5</v>
      </c>
    </row>
    <row r="229" spans="18:20" x14ac:dyDescent="0.35">
      <c r="R229" s="17">
        <v>224</v>
      </c>
      <c r="S229" s="18"/>
      <c r="T229" s="19">
        <v>112</v>
      </c>
    </row>
    <row r="230" spans="18:20" x14ac:dyDescent="0.35">
      <c r="R230" s="17">
        <v>225</v>
      </c>
      <c r="S230" s="18"/>
      <c r="T230" s="19">
        <v>112.5</v>
      </c>
    </row>
    <row r="231" spans="18:20" x14ac:dyDescent="0.35">
      <c r="R231" s="17">
        <v>226</v>
      </c>
      <c r="S231" s="18"/>
      <c r="T231" s="19">
        <v>113</v>
      </c>
    </row>
    <row r="232" spans="18:20" x14ac:dyDescent="0.35">
      <c r="R232" s="17">
        <v>227</v>
      </c>
      <c r="S232" s="18"/>
      <c r="T232" s="19">
        <v>113.5</v>
      </c>
    </row>
    <row r="233" spans="18:20" x14ac:dyDescent="0.35">
      <c r="R233" s="17">
        <v>228</v>
      </c>
      <c r="S233" s="18"/>
      <c r="T233" s="19">
        <v>114</v>
      </c>
    </row>
    <row r="234" spans="18:20" x14ac:dyDescent="0.35">
      <c r="R234" s="17">
        <v>229</v>
      </c>
      <c r="S234" s="18"/>
      <c r="T234" s="19">
        <v>114.5</v>
      </c>
    </row>
    <row r="235" spans="18:20" x14ac:dyDescent="0.35">
      <c r="R235" s="17">
        <v>230</v>
      </c>
      <c r="S235" s="18"/>
      <c r="T235" s="19">
        <v>115</v>
      </c>
    </row>
    <row r="236" spans="18:20" x14ac:dyDescent="0.35">
      <c r="R236" s="17">
        <v>231</v>
      </c>
      <c r="S236" s="18"/>
      <c r="T236" s="19">
        <v>115.5</v>
      </c>
    </row>
    <row r="237" spans="18:20" x14ac:dyDescent="0.35">
      <c r="R237" s="17">
        <v>232</v>
      </c>
      <c r="S237" s="18"/>
      <c r="T237" s="19">
        <v>116</v>
      </c>
    </row>
    <row r="238" spans="18:20" x14ac:dyDescent="0.35">
      <c r="R238" s="17">
        <v>233</v>
      </c>
      <c r="S238" s="18"/>
      <c r="T238" s="19">
        <v>116.5</v>
      </c>
    </row>
    <row r="239" spans="18:20" x14ac:dyDescent="0.35">
      <c r="R239" s="17">
        <v>234</v>
      </c>
      <c r="S239" s="18"/>
      <c r="T239" s="19">
        <v>117</v>
      </c>
    </row>
    <row r="240" spans="18:20" x14ac:dyDescent="0.35">
      <c r="R240" s="17">
        <v>235</v>
      </c>
      <c r="S240" s="18"/>
      <c r="T240" s="19">
        <v>117.5</v>
      </c>
    </row>
    <row r="241" spans="18:20" x14ac:dyDescent="0.35">
      <c r="R241" s="17">
        <v>236</v>
      </c>
      <c r="S241" s="18"/>
      <c r="T241" s="19">
        <v>118</v>
      </c>
    </row>
    <row r="242" spans="18:20" x14ac:dyDescent="0.35">
      <c r="R242" s="17">
        <v>237</v>
      </c>
      <c r="S242" s="18"/>
      <c r="T242" s="19">
        <v>118.5</v>
      </c>
    </row>
    <row r="243" spans="18:20" x14ac:dyDescent="0.35">
      <c r="R243" s="17">
        <v>238</v>
      </c>
      <c r="S243" s="18"/>
      <c r="T243" s="19">
        <v>119</v>
      </c>
    </row>
    <row r="244" spans="18:20" x14ac:dyDescent="0.35">
      <c r="R244" s="17">
        <v>239</v>
      </c>
      <c r="S244" s="18"/>
      <c r="T244" s="19">
        <v>119.5</v>
      </c>
    </row>
    <row r="245" spans="18:20" x14ac:dyDescent="0.35">
      <c r="R245" s="17">
        <v>240</v>
      </c>
      <c r="S245" s="18"/>
      <c r="T245" s="19">
        <v>120</v>
      </c>
    </row>
    <row r="246" spans="18:20" x14ac:dyDescent="0.35">
      <c r="R246" s="17">
        <v>241</v>
      </c>
      <c r="S246" s="18"/>
      <c r="T246" s="19">
        <v>120.5</v>
      </c>
    </row>
    <row r="247" spans="18:20" x14ac:dyDescent="0.35">
      <c r="R247" s="17">
        <v>242</v>
      </c>
      <c r="S247" s="18"/>
      <c r="T247" s="19">
        <v>121</v>
      </c>
    </row>
    <row r="248" spans="18:20" x14ac:dyDescent="0.35">
      <c r="R248" s="17">
        <v>243</v>
      </c>
      <c r="S248" s="18"/>
      <c r="T248" s="19">
        <v>121.5</v>
      </c>
    </row>
    <row r="249" spans="18:20" x14ac:dyDescent="0.35">
      <c r="R249" s="17">
        <v>244</v>
      </c>
      <c r="S249" s="18"/>
      <c r="T249" s="19">
        <v>122</v>
      </c>
    </row>
    <row r="250" spans="18:20" x14ac:dyDescent="0.35">
      <c r="R250" s="17">
        <v>245</v>
      </c>
      <c r="S250" s="18"/>
      <c r="T250" s="19">
        <v>122.5</v>
      </c>
    </row>
    <row r="251" spans="18:20" x14ac:dyDescent="0.35">
      <c r="R251" s="17">
        <v>246</v>
      </c>
      <c r="S251" s="18"/>
      <c r="T251" s="19">
        <v>123</v>
      </c>
    </row>
    <row r="252" spans="18:20" x14ac:dyDescent="0.35">
      <c r="R252" s="17">
        <v>247</v>
      </c>
      <c r="S252" s="18"/>
      <c r="T252" s="19">
        <v>123.5</v>
      </c>
    </row>
    <row r="253" spans="18:20" x14ac:dyDescent="0.35">
      <c r="R253" s="17">
        <v>248</v>
      </c>
      <c r="S253" s="18"/>
      <c r="T253" s="19">
        <v>124</v>
      </c>
    </row>
    <row r="254" spans="18:20" x14ac:dyDescent="0.35">
      <c r="R254" s="17">
        <v>249</v>
      </c>
      <c r="S254" s="18"/>
      <c r="T254" s="19">
        <v>124.5</v>
      </c>
    </row>
    <row r="255" spans="18:20" x14ac:dyDescent="0.35">
      <c r="R255" s="17">
        <v>250</v>
      </c>
      <c r="S255" s="18"/>
      <c r="T255" s="19">
        <v>125</v>
      </c>
    </row>
    <row r="256" spans="18:20" x14ac:dyDescent="0.35">
      <c r="R256" s="17">
        <v>251</v>
      </c>
      <c r="S256" s="18"/>
      <c r="T256" s="19">
        <v>125.5</v>
      </c>
    </row>
    <row r="257" spans="18:20" x14ac:dyDescent="0.35">
      <c r="R257" s="17">
        <v>252</v>
      </c>
      <c r="S257" s="18"/>
      <c r="T257" s="19">
        <v>126</v>
      </c>
    </row>
    <row r="258" spans="18:20" x14ac:dyDescent="0.35">
      <c r="R258" s="17">
        <v>253</v>
      </c>
      <c r="S258" s="18"/>
      <c r="T258" s="19">
        <v>126.5</v>
      </c>
    </row>
    <row r="259" spans="18:20" x14ac:dyDescent="0.35">
      <c r="R259" s="17">
        <v>254</v>
      </c>
      <c r="S259" s="18"/>
      <c r="T259" s="19">
        <v>127</v>
      </c>
    </row>
    <row r="260" spans="18:20" x14ac:dyDescent="0.35">
      <c r="R260" s="17">
        <v>255</v>
      </c>
      <c r="S260" s="18"/>
      <c r="T260" s="19">
        <v>127.5</v>
      </c>
    </row>
    <row r="261" spans="18:20" x14ac:dyDescent="0.35">
      <c r="R261" s="17">
        <v>256</v>
      </c>
      <c r="S261" s="18"/>
      <c r="T261" s="19">
        <v>128</v>
      </c>
    </row>
    <row r="262" spans="18:20" x14ac:dyDescent="0.35">
      <c r="R262" s="17">
        <v>257</v>
      </c>
      <c r="S262" s="18"/>
      <c r="T262" s="19">
        <v>128.5</v>
      </c>
    </row>
    <row r="263" spans="18:20" x14ac:dyDescent="0.35">
      <c r="R263" s="17">
        <v>258</v>
      </c>
      <c r="S263" s="18"/>
      <c r="T263" s="19">
        <v>129</v>
      </c>
    </row>
    <row r="264" spans="18:20" x14ac:dyDescent="0.35">
      <c r="R264" s="17">
        <v>259</v>
      </c>
      <c r="S264" s="18"/>
      <c r="T264" s="19">
        <v>129.5</v>
      </c>
    </row>
    <row r="265" spans="18:20" x14ac:dyDescent="0.35">
      <c r="R265" s="17">
        <v>260</v>
      </c>
      <c r="S265" s="18"/>
      <c r="T265" s="19">
        <v>130</v>
      </c>
    </row>
    <row r="266" spans="18:20" x14ac:dyDescent="0.35">
      <c r="R266" s="17">
        <v>261</v>
      </c>
      <c r="S266" s="18"/>
      <c r="T266" s="19">
        <v>130.5</v>
      </c>
    </row>
    <row r="267" spans="18:20" x14ac:dyDescent="0.35">
      <c r="R267" s="17">
        <v>262</v>
      </c>
      <c r="S267" s="18"/>
      <c r="T267" s="19">
        <v>131</v>
      </c>
    </row>
    <row r="268" spans="18:20" x14ac:dyDescent="0.35">
      <c r="R268" s="17">
        <v>263</v>
      </c>
      <c r="S268" s="18"/>
      <c r="T268" s="19">
        <v>131.5</v>
      </c>
    </row>
    <row r="269" spans="18:20" x14ac:dyDescent="0.35">
      <c r="R269" s="17">
        <v>264</v>
      </c>
      <c r="S269" s="18"/>
      <c r="T269" s="19">
        <v>132</v>
      </c>
    </row>
    <row r="270" spans="18:20" x14ac:dyDescent="0.35">
      <c r="R270" s="17">
        <v>265</v>
      </c>
      <c r="S270" s="18"/>
      <c r="T270" s="19">
        <v>132.5</v>
      </c>
    </row>
    <row r="271" spans="18:20" x14ac:dyDescent="0.35">
      <c r="R271" s="17">
        <v>266</v>
      </c>
      <c r="S271" s="18"/>
      <c r="T271" s="19">
        <v>133</v>
      </c>
    </row>
    <row r="272" spans="18:20" x14ac:dyDescent="0.35">
      <c r="R272" s="17">
        <v>267</v>
      </c>
      <c r="S272" s="18"/>
      <c r="T272" s="19">
        <v>133.5</v>
      </c>
    </row>
    <row r="273" spans="18:20" x14ac:dyDescent="0.35">
      <c r="R273" s="17">
        <v>268</v>
      </c>
      <c r="S273" s="18"/>
      <c r="T273" s="19">
        <v>134</v>
      </c>
    </row>
    <row r="274" spans="18:20" x14ac:dyDescent="0.35">
      <c r="R274" s="17">
        <v>269</v>
      </c>
      <c r="S274" s="18"/>
      <c r="T274" s="19">
        <v>134.5</v>
      </c>
    </row>
    <row r="275" spans="18:20" x14ac:dyDescent="0.35">
      <c r="R275" s="17">
        <v>270</v>
      </c>
      <c r="S275" s="18"/>
      <c r="T275" s="19">
        <v>135</v>
      </c>
    </row>
    <row r="276" spans="18:20" x14ac:dyDescent="0.35">
      <c r="R276" s="17">
        <v>271</v>
      </c>
      <c r="S276" s="18"/>
      <c r="T276" s="19">
        <v>135.5</v>
      </c>
    </row>
    <row r="277" spans="18:20" x14ac:dyDescent="0.35">
      <c r="R277" s="17">
        <v>272</v>
      </c>
      <c r="S277" s="18"/>
      <c r="T277" s="19">
        <v>136</v>
      </c>
    </row>
    <row r="278" spans="18:20" x14ac:dyDescent="0.35">
      <c r="R278" s="17">
        <v>273</v>
      </c>
      <c r="S278" s="18"/>
      <c r="T278" s="19">
        <v>136.5</v>
      </c>
    </row>
    <row r="279" spans="18:20" x14ac:dyDescent="0.35">
      <c r="R279" s="17">
        <v>274</v>
      </c>
      <c r="S279" s="18"/>
      <c r="T279" s="19">
        <v>137</v>
      </c>
    </row>
    <row r="280" spans="18:20" x14ac:dyDescent="0.35">
      <c r="R280" s="17">
        <v>275</v>
      </c>
      <c r="S280" s="18"/>
      <c r="T280" s="19">
        <v>137.5</v>
      </c>
    </row>
    <row r="281" spans="18:20" x14ac:dyDescent="0.35">
      <c r="R281" s="17">
        <v>276</v>
      </c>
      <c r="S281" s="18"/>
      <c r="T281" s="19">
        <v>138</v>
      </c>
    </row>
    <row r="282" spans="18:20" x14ac:dyDescent="0.35">
      <c r="R282" s="17">
        <v>277</v>
      </c>
      <c r="S282" s="18"/>
      <c r="T282" s="19">
        <v>138.5</v>
      </c>
    </row>
    <row r="283" spans="18:20" x14ac:dyDescent="0.35">
      <c r="R283" s="17">
        <v>278</v>
      </c>
      <c r="S283" s="18"/>
      <c r="T283" s="19">
        <v>139</v>
      </c>
    </row>
    <row r="284" spans="18:20" x14ac:dyDescent="0.35">
      <c r="R284" s="17">
        <v>279</v>
      </c>
      <c r="S284" s="18"/>
      <c r="T284" s="19">
        <v>139.5</v>
      </c>
    </row>
    <row r="285" spans="18:20" x14ac:dyDescent="0.35">
      <c r="R285" s="17">
        <v>280</v>
      </c>
      <c r="S285" s="18"/>
      <c r="T285" s="19">
        <v>140</v>
      </c>
    </row>
    <row r="286" spans="18:20" x14ac:dyDescent="0.35">
      <c r="R286" s="17">
        <v>281</v>
      </c>
      <c r="S286" s="18"/>
      <c r="T286" s="19">
        <v>140.5</v>
      </c>
    </row>
    <row r="287" spans="18:20" x14ac:dyDescent="0.35">
      <c r="R287" s="17">
        <v>282</v>
      </c>
      <c r="S287" s="18"/>
      <c r="T287" s="19">
        <v>141</v>
      </c>
    </row>
    <row r="288" spans="18:20" x14ac:dyDescent="0.35">
      <c r="R288" s="17">
        <v>283</v>
      </c>
      <c r="S288" s="18"/>
      <c r="T288" s="19">
        <v>141.5</v>
      </c>
    </row>
    <row r="289" spans="18:20" x14ac:dyDescent="0.35">
      <c r="R289" s="17">
        <v>284</v>
      </c>
      <c r="S289" s="18"/>
      <c r="T289" s="19">
        <v>142</v>
      </c>
    </row>
    <row r="290" spans="18:20" x14ac:dyDescent="0.35">
      <c r="R290" s="17">
        <v>285</v>
      </c>
      <c r="S290" s="18"/>
      <c r="T290" s="19">
        <v>142.5</v>
      </c>
    </row>
    <row r="291" spans="18:20" x14ac:dyDescent="0.35">
      <c r="R291" s="17">
        <v>286</v>
      </c>
      <c r="S291" s="18"/>
      <c r="T291" s="19">
        <v>143</v>
      </c>
    </row>
    <row r="292" spans="18:20" x14ac:dyDescent="0.35">
      <c r="R292" s="17">
        <v>287</v>
      </c>
      <c r="S292" s="18"/>
      <c r="T292" s="19">
        <v>143.5</v>
      </c>
    </row>
    <row r="293" spans="18:20" x14ac:dyDescent="0.35">
      <c r="R293" s="17">
        <v>288</v>
      </c>
      <c r="S293" s="18"/>
      <c r="T293" s="19">
        <v>144</v>
      </c>
    </row>
    <row r="294" spans="18:20" x14ac:dyDescent="0.35">
      <c r="R294" s="17">
        <v>289</v>
      </c>
      <c r="S294" s="18"/>
      <c r="T294" s="19">
        <v>144.5</v>
      </c>
    </row>
    <row r="295" spans="18:20" x14ac:dyDescent="0.35">
      <c r="R295" s="17">
        <v>290</v>
      </c>
      <c r="S295" s="18"/>
      <c r="T295" s="19">
        <v>145</v>
      </c>
    </row>
    <row r="296" spans="18:20" x14ac:dyDescent="0.35">
      <c r="R296" s="17">
        <v>291</v>
      </c>
      <c r="S296" s="18"/>
      <c r="T296" s="19">
        <v>145.5</v>
      </c>
    </row>
    <row r="297" spans="18:20" x14ac:dyDescent="0.35">
      <c r="R297" s="17">
        <v>292</v>
      </c>
      <c r="S297" s="18"/>
      <c r="T297" s="19">
        <v>146</v>
      </c>
    </row>
    <row r="298" spans="18:20" x14ac:dyDescent="0.35">
      <c r="R298" s="17">
        <v>293</v>
      </c>
      <c r="S298" s="18"/>
      <c r="T298" s="19">
        <v>146.5</v>
      </c>
    </row>
    <row r="299" spans="18:20" x14ac:dyDescent="0.35">
      <c r="R299" s="17">
        <v>294</v>
      </c>
      <c r="S299" s="18"/>
      <c r="T299" s="19">
        <v>147</v>
      </c>
    </row>
    <row r="300" spans="18:20" x14ac:dyDescent="0.35">
      <c r="R300" s="17">
        <v>295</v>
      </c>
      <c r="S300" s="18"/>
      <c r="T300" s="19">
        <v>147.5</v>
      </c>
    </row>
    <row r="301" spans="18:20" x14ac:dyDescent="0.35">
      <c r="R301" s="17">
        <v>296</v>
      </c>
      <c r="S301" s="18"/>
      <c r="T301" s="19">
        <v>148</v>
      </c>
    </row>
    <row r="302" spans="18:20" x14ac:dyDescent="0.35">
      <c r="R302" s="17">
        <v>297</v>
      </c>
      <c r="S302" s="18"/>
      <c r="T302" s="19">
        <v>148.5</v>
      </c>
    </row>
    <row r="303" spans="18:20" x14ac:dyDescent="0.35">
      <c r="R303" s="17">
        <v>298</v>
      </c>
      <c r="S303" s="18"/>
      <c r="T303" s="19">
        <v>149</v>
      </c>
    </row>
    <row r="304" spans="18:20" x14ac:dyDescent="0.35">
      <c r="R304" s="17">
        <v>299</v>
      </c>
      <c r="S304" s="18"/>
      <c r="T304" s="19">
        <v>149.5</v>
      </c>
    </row>
    <row r="305" spans="18:20" x14ac:dyDescent="0.35">
      <c r="R305" s="17">
        <v>300</v>
      </c>
      <c r="S305" s="18"/>
      <c r="T305" s="19">
        <v>150</v>
      </c>
    </row>
    <row r="306" spans="18:20" x14ac:dyDescent="0.35">
      <c r="R306" s="17">
        <v>301</v>
      </c>
      <c r="S306" s="18"/>
      <c r="T306" s="19">
        <v>150.5</v>
      </c>
    </row>
    <row r="307" spans="18:20" x14ac:dyDescent="0.35">
      <c r="R307" s="17">
        <v>302</v>
      </c>
      <c r="S307" s="18"/>
      <c r="T307" s="19">
        <v>151</v>
      </c>
    </row>
    <row r="308" spans="18:20" x14ac:dyDescent="0.35">
      <c r="R308" s="17">
        <v>303</v>
      </c>
      <c r="S308" s="18"/>
      <c r="T308" s="19">
        <v>151.5</v>
      </c>
    </row>
    <row r="309" spans="18:20" x14ac:dyDescent="0.35">
      <c r="R309" s="17">
        <v>304</v>
      </c>
      <c r="S309" s="18"/>
      <c r="T309" s="19">
        <v>152</v>
      </c>
    </row>
    <row r="310" spans="18:20" x14ac:dyDescent="0.35">
      <c r="R310" s="17">
        <v>305</v>
      </c>
      <c r="S310" s="18"/>
      <c r="T310" s="19">
        <v>152.5</v>
      </c>
    </row>
    <row r="311" spans="18:20" x14ac:dyDescent="0.35">
      <c r="R311" s="17">
        <v>306</v>
      </c>
      <c r="S311" s="18"/>
      <c r="T311" s="19">
        <v>153</v>
      </c>
    </row>
    <row r="312" spans="18:20" x14ac:dyDescent="0.35">
      <c r="R312" s="17">
        <v>307</v>
      </c>
      <c r="S312" s="18"/>
      <c r="T312" s="19">
        <v>153.5</v>
      </c>
    </row>
    <row r="313" spans="18:20" x14ac:dyDescent="0.35">
      <c r="R313" s="17">
        <v>308</v>
      </c>
      <c r="S313" s="18"/>
      <c r="T313" s="19">
        <v>154</v>
      </c>
    </row>
    <row r="314" spans="18:20" x14ac:dyDescent="0.35">
      <c r="R314" s="17">
        <v>309</v>
      </c>
      <c r="S314" s="18"/>
      <c r="T314" s="19">
        <v>154.5</v>
      </c>
    </row>
    <row r="315" spans="18:20" x14ac:dyDescent="0.35">
      <c r="R315" s="17">
        <v>310</v>
      </c>
      <c r="S315" s="18"/>
      <c r="T315" s="19">
        <v>155</v>
      </c>
    </row>
    <row r="316" spans="18:20" x14ac:dyDescent="0.35">
      <c r="R316" s="17">
        <v>311</v>
      </c>
      <c r="S316" s="18"/>
      <c r="T316" s="19">
        <v>155.5</v>
      </c>
    </row>
    <row r="317" spans="18:20" x14ac:dyDescent="0.35">
      <c r="R317" s="17">
        <v>312</v>
      </c>
      <c r="S317" s="18"/>
      <c r="T317" s="19">
        <v>156</v>
      </c>
    </row>
    <row r="318" spans="18:20" x14ac:dyDescent="0.35">
      <c r="R318" s="17">
        <v>313</v>
      </c>
      <c r="S318" s="18"/>
      <c r="T318" s="19">
        <v>156.5</v>
      </c>
    </row>
    <row r="319" spans="18:20" x14ac:dyDescent="0.35">
      <c r="R319" s="17">
        <v>314</v>
      </c>
      <c r="S319" s="18"/>
      <c r="T319" s="19">
        <v>157</v>
      </c>
    </row>
    <row r="320" spans="18:20" x14ac:dyDescent="0.35">
      <c r="R320" s="17">
        <v>315</v>
      </c>
      <c r="S320" s="18"/>
      <c r="T320" s="19">
        <v>157.5</v>
      </c>
    </row>
    <row r="321" spans="18:20" x14ac:dyDescent="0.35">
      <c r="R321" s="17">
        <v>316</v>
      </c>
      <c r="S321" s="18"/>
      <c r="T321" s="19">
        <v>158</v>
      </c>
    </row>
    <row r="322" spans="18:20" x14ac:dyDescent="0.35">
      <c r="R322" s="17">
        <v>317</v>
      </c>
      <c r="S322" s="18"/>
      <c r="T322" s="19">
        <v>158.5</v>
      </c>
    </row>
    <row r="323" spans="18:20" x14ac:dyDescent="0.35">
      <c r="R323" s="17">
        <v>318</v>
      </c>
      <c r="S323" s="18"/>
      <c r="T323" s="19">
        <v>159</v>
      </c>
    </row>
    <row r="324" spans="18:20" x14ac:dyDescent="0.35">
      <c r="R324" s="17">
        <v>319</v>
      </c>
      <c r="S324" s="18"/>
      <c r="T324" s="19">
        <v>159.5</v>
      </c>
    </row>
    <row r="325" spans="18:20" x14ac:dyDescent="0.35">
      <c r="R325" s="17">
        <v>320</v>
      </c>
      <c r="S325" s="18"/>
      <c r="T325" s="19">
        <v>160</v>
      </c>
    </row>
    <row r="326" spans="18:20" x14ac:dyDescent="0.35">
      <c r="R326" s="17">
        <v>321</v>
      </c>
      <c r="S326" s="18"/>
      <c r="T326" s="19">
        <v>160.5</v>
      </c>
    </row>
    <row r="327" spans="18:20" x14ac:dyDescent="0.35">
      <c r="R327" s="17">
        <v>322</v>
      </c>
      <c r="S327" s="18"/>
      <c r="T327" s="19">
        <v>161</v>
      </c>
    </row>
    <row r="328" spans="18:20" x14ac:dyDescent="0.35">
      <c r="R328" s="17">
        <v>323</v>
      </c>
      <c r="S328" s="18"/>
      <c r="T328" s="19">
        <v>161.5</v>
      </c>
    </row>
    <row r="329" spans="18:20" x14ac:dyDescent="0.35">
      <c r="R329" s="17">
        <v>324</v>
      </c>
      <c r="S329" s="18"/>
      <c r="T329" s="19">
        <v>162</v>
      </c>
    </row>
    <row r="330" spans="18:20" x14ac:dyDescent="0.35">
      <c r="R330" s="17">
        <v>325</v>
      </c>
      <c r="S330" s="18"/>
      <c r="T330" s="19">
        <v>162.5</v>
      </c>
    </row>
    <row r="331" spans="18:20" x14ac:dyDescent="0.35">
      <c r="R331" s="17">
        <v>326</v>
      </c>
      <c r="S331" s="18"/>
      <c r="T331" s="19">
        <v>163</v>
      </c>
    </row>
    <row r="332" spans="18:20" x14ac:dyDescent="0.35">
      <c r="R332" s="17">
        <v>327</v>
      </c>
      <c r="S332" s="18"/>
      <c r="T332" s="19">
        <v>163.5</v>
      </c>
    </row>
    <row r="333" spans="18:20" x14ac:dyDescent="0.35">
      <c r="R333" s="17">
        <v>328</v>
      </c>
      <c r="S333" s="18"/>
      <c r="T333" s="19">
        <v>164</v>
      </c>
    </row>
    <row r="334" spans="18:20" x14ac:dyDescent="0.35">
      <c r="R334" s="17">
        <v>329</v>
      </c>
      <c r="S334" s="18"/>
      <c r="T334" s="19">
        <v>164.5</v>
      </c>
    </row>
    <row r="335" spans="18:20" x14ac:dyDescent="0.35">
      <c r="R335" s="17">
        <v>330</v>
      </c>
      <c r="S335" s="18"/>
      <c r="T335" s="19">
        <v>165</v>
      </c>
    </row>
    <row r="336" spans="18:20" x14ac:dyDescent="0.35">
      <c r="R336" s="17">
        <v>331</v>
      </c>
      <c r="S336" s="18"/>
      <c r="T336" s="19">
        <v>165.5</v>
      </c>
    </row>
    <row r="337" spans="18:20" x14ac:dyDescent="0.35">
      <c r="R337" s="17">
        <v>332</v>
      </c>
      <c r="S337" s="18"/>
      <c r="T337" s="19">
        <v>166</v>
      </c>
    </row>
    <row r="338" spans="18:20" x14ac:dyDescent="0.35">
      <c r="R338" s="17">
        <v>333</v>
      </c>
      <c r="S338" s="18"/>
      <c r="T338" s="19">
        <v>166.5</v>
      </c>
    </row>
    <row r="339" spans="18:20" x14ac:dyDescent="0.35">
      <c r="R339" s="17">
        <v>334</v>
      </c>
      <c r="S339" s="18"/>
      <c r="T339" s="19">
        <v>167</v>
      </c>
    </row>
    <row r="340" spans="18:20" x14ac:dyDescent="0.35">
      <c r="R340" s="17">
        <v>335</v>
      </c>
      <c r="S340" s="18"/>
      <c r="T340" s="19">
        <v>167.5</v>
      </c>
    </row>
    <row r="341" spans="18:20" x14ac:dyDescent="0.35">
      <c r="R341" s="17">
        <v>336</v>
      </c>
      <c r="S341" s="18"/>
      <c r="T341" s="19">
        <v>168</v>
      </c>
    </row>
    <row r="342" spans="18:20" x14ac:dyDescent="0.35">
      <c r="R342" s="17">
        <v>337</v>
      </c>
      <c r="S342" s="18"/>
      <c r="T342" s="19">
        <v>168.5</v>
      </c>
    </row>
    <row r="343" spans="18:20" x14ac:dyDescent="0.35">
      <c r="R343" s="17">
        <v>338</v>
      </c>
      <c r="S343" s="18"/>
      <c r="T343" s="19">
        <v>169</v>
      </c>
    </row>
    <row r="344" spans="18:20" x14ac:dyDescent="0.35">
      <c r="R344" s="17">
        <v>339</v>
      </c>
      <c r="S344" s="18"/>
      <c r="T344" s="19">
        <v>169.5</v>
      </c>
    </row>
    <row r="345" spans="18:20" x14ac:dyDescent="0.35">
      <c r="R345" s="17">
        <v>340</v>
      </c>
      <c r="S345" s="18"/>
      <c r="T345" s="19">
        <v>170</v>
      </c>
    </row>
    <row r="346" spans="18:20" x14ac:dyDescent="0.35">
      <c r="R346" s="17">
        <v>341</v>
      </c>
      <c r="S346" s="18"/>
      <c r="T346" s="19">
        <v>170.5</v>
      </c>
    </row>
    <row r="347" spans="18:20" x14ac:dyDescent="0.35">
      <c r="R347" s="17">
        <v>342</v>
      </c>
      <c r="S347" s="18"/>
      <c r="T347" s="19">
        <v>171</v>
      </c>
    </row>
    <row r="348" spans="18:20" x14ac:dyDescent="0.35">
      <c r="R348" s="17">
        <v>343</v>
      </c>
      <c r="S348" s="18"/>
      <c r="T348" s="19">
        <v>171.5</v>
      </c>
    </row>
    <row r="349" spans="18:20" x14ac:dyDescent="0.35">
      <c r="R349" s="17">
        <v>344</v>
      </c>
      <c r="S349" s="18"/>
      <c r="T349" s="19">
        <v>172</v>
      </c>
    </row>
    <row r="350" spans="18:20" x14ac:dyDescent="0.35">
      <c r="R350" s="17">
        <v>345</v>
      </c>
      <c r="S350" s="18"/>
      <c r="T350" s="19">
        <v>172.5</v>
      </c>
    </row>
    <row r="351" spans="18:20" x14ac:dyDescent="0.35">
      <c r="R351" s="17">
        <v>346</v>
      </c>
      <c r="S351" s="18"/>
      <c r="T351" s="19">
        <v>173</v>
      </c>
    </row>
    <row r="352" spans="18:20" x14ac:dyDescent="0.35">
      <c r="R352" s="17">
        <v>347</v>
      </c>
      <c r="S352" s="18"/>
      <c r="T352" s="19">
        <v>173.5</v>
      </c>
    </row>
    <row r="353" spans="18:20" x14ac:dyDescent="0.35">
      <c r="R353" s="17">
        <v>348</v>
      </c>
      <c r="S353" s="18"/>
      <c r="T353" s="19">
        <v>174</v>
      </c>
    </row>
    <row r="354" spans="18:20" x14ac:dyDescent="0.35">
      <c r="R354" s="17">
        <v>349</v>
      </c>
      <c r="S354" s="18"/>
      <c r="T354" s="19">
        <v>174.5</v>
      </c>
    </row>
    <row r="355" spans="18:20" x14ac:dyDescent="0.35">
      <c r="R355" s="17">
        <v>350</v>
      </c>
      <c r="S355" s="18"/>
      <c r="T355" s="19">
        <v>175</v>
      </c>
    </row>
    <row r="356" spans="18:20" x14ac:dyDescent="0.35">
      <c r="T356" s="19">
        <v>175.5</v>
      </c>
    </row>
    <row r="357" spans="18:20" x14ac:dyDescent="0.35">
      <c r="T357" s="19">
        <v>176</v>
      </c>
    </row>
    <row r="358" spans="18:20" x14ac:dyDescent="0.35">
      <c r="T358" s="19">
        <v>176.5</v>
      </c>
    </row>
    <row r="359" spans="18:20" x14ac:dyDescent="0.35">
      <c r="T359" s="19">
        <v>177</v>
      </c>
    </row>
    <row r="360" spans="18:20" x14ac:dyDescent="0.35">
      <c r="T360" s="19">
        <v>177.5</v>
      </c>
    </row>
    <row r="361" spans="18:20" x14ac:dyDescent="0.35">
      <c r="T361" s="19">
        <v>178</v>
      </c>
    </row>
    <row r="362" spans="18:20" x14ac:dyDescent="0.35">
      <c r="T362" s="19">
        <v>178.5</v>
      </c>
    </row>
    <row r="363" spans="18:20" x14ac:dyDescent="0.35">
      <c r="T363" s="19">
        <v>179</v>
      </c>
    </row>
    <row r="364" spans="18:20" x14ac:dyDescent="0.35">
      <c r="T364" s="19">
        <v>179.5</v>
      </c>
    </row>
    <row r="365" spans="18:20" x14ac:dyDescent="0.35">
      <c r="T365" s="19">
        <v>180</v>
      </c>
    </row>
    <row r="366" spans="18:20" x14ac:dyDescent="0.35">
      <c r="T366" s="19">
        <v>180.5</v>
      </c>
    </row>
    <row r="367" spans="18:20" x14ac:dyDescent="0.35">
      <c r="T367" s="19">
        <v>181</v>
      </c>
    </row>
    <row r="368" spans="18:20" x14ac:dyDescent="0.35">
      <c r="T368" s="19">
        <v>181.5</v>
      </c>
    </row>
    <row r="369" spans="20:20" x14ac:dyDescent="0.35">
      <c r="T369" s="19">
        <v>182</v>
      </c>
    </row>
    <row r="370" spans="20:20" x14ac:dyDescent="0.35">
      <c r="T370" s="19">
        <v>182.5</v>
      </c>
    </row>
    <row r="371" spans="20:20" x14ac:dyDescent="0.35">
      <c r="T371" s="19">
        <v>183</v>
      </c>
    </row>
    <row r="372" spans="20:20" x14ac:dyDescent="0.35">
      <c r="T372" s="19">
        <v>183.5</v>
      </c>
    </row>
    <row r="373" spans="20:20" x14ac:dyDescent="0.35">
      <c r="T373" s="19">
        <v>184</v>
      </c>
    </row>
    <row r="374" spans="20:20" x14ac:dyDescent="0.35">
      <c r="T374" s="19">
        <v>184.5</v>
      </c>
    </row>
    <row r="375" spans="20:20" x14ac:dyDescent="0.35">
      <c r="T375" s="19">
        <v>185</v>
      </c>
    </row>
    <row r="376" spans="20:20" x14ac:dyDescent="0.35">
      <c r="T376" s="19">
        <v>185.5</v>
      </c>
    </row>
    <row r="377" spans="20:20" x14ac:dyDescent="0.35">
      <c r="T377" s="19">
        <v>186</v>
      </c>
    </row>
    <row r="378" spans="20:20" x14ac:dyDescent="0.35">
      <c r="T378" s="19">
        <v>186.5</v>
      </c>
    </row>
    <row r="379" spans="20:20" x14ac:dyDescent="0.35">
      <c r="T379" s="19">
        <v>187</v>
      </c>
    </row>
    <row r="380" spans="20:20" x14ac:dyDescent="0.35">
      <c r="T380" s="19">
        <v>187.5</v>
      </c>
    </row>
    <row r="381" spans="20:20" x14ac:dyDescent="0.35">
      <c r="T381" s="19">
        <v>188</v>
      </c>
    </row>
    <row r="382" spans="20:20" x14ac:dyDescent="0.35">
      <c r="T382" s="19">
        <v>188.5</v>
      </c>
    </row>
    <row r="383" spans="20:20" x14ac:dyDescent="0.35">
      <c r="T383" s="19">
        <v>189</v>
      </c>
    </row>
    <row r="384" spans="20:20" x14ac:dyDescent="0.35">
      <c r="T384" s="19">
        <v>189.5</v>
      </c>
    </row>
    <row r="385" spans="20:20" x14ac:dyDescent="0.35">
      <c r="T385" s="19">
        <v>190</v>
      </c>
    </row>
    <row r="386" spans="20:20" x14ac:dyDescent="0.35">
      <c r="T386" s="19">
        <v>190.5</v>
      </c>
    </row>
    <row r="387" spans="20:20" x14ac:dyDescent="0.35">
      <c r="T387" s="19">
        <v>191</v>
      </c>
    </row>
    <row r="388" spans="20:20" x14ac:dyDescent="0.35">
      <c r="T388" s="19">
        <v>191.5</v>
      </c>
    </row>
    <row r="389" spans="20:20" x14ac:dyDescent="0.35">
      <c r="T389" s="19">
        <v>192</v>
      </c>
    </row>
    <row r="390" spans="20:20" x14ac:dyDescent="0.35">
      <c r="T390" s="19">
        <v>192.5</v>
      </c>
    </row>
    <row r="391" spans="20:20" x14ac:dyDescent="0.35">
      <c r="T391" s="19">
        <v>193</v>
      </c>
    </row>
    <row r="392" spans="20:20" x14ac:dyDescent="0.35">
      <c r="T392" s="19">
        <v>193.5</v>
      </c>
    </row>
    <row r="393" spans="20:20" x14ac:dyDescent="0.35">
      <c r="T393" s="19">
        <v>194</v>
      </c>
    </row>
    <row r="394" spans="20:20" x14ac:dyDescent="0.35">
      <c r="T394" s="19">
        <v>194.5</v>
      </c>
    </row>
    <row r="395" spans="20:20" x14ac:dyDescent="0.35">
      <c r="T395" s="19">
        <v>195</v>
      </c>
    </row>
    <row r="396" spans="20:20" x14ac:dyDescent="0.35">
      <c r="T396" s="19">
        <v>195.5</v>
      </c>
    </row>
    <row r="397" spans="20:20" x14ac:dyDescent="0.35">
      <c r="T397" s="19">
        <v>196</v>
      </c>
    </row>
    <row r="398" spans="20:20" x14ac:dyDescent="0.35">
      <c r="T398" s="19">
        <v>196.5</v>
      </c>
    </row>
    <row r="399" spans="20:20" x14ac:dyDescent="0.35">
      <c r="T399" s="19">
        <v>197</v>
      </c>
    </row>
    <row r="400" spans="20:20" x14ac:dyDescent="0.35">
      <c r="T400" s="19">
        <v>197.5</v>
      </c>
    </row>
    <row r="401" spans="20:20" x14ac:dyDescent="0.35">
      <c r="T401" s="19">
        <v>198</v>
      </c>
    </row>
    <row r="402" spans="20:20" x14ac:dyDescent="0.35">
      <c r="T402" s="19">
        <v>198.5</v>
      </c>
    </row>
    <row r="403" spans="20:20" x14ac:dyDescent="0.35">
      <c r="T403" s="19">
        <v>199</v>
      </c>
    </row>
    <row r="404" spans="20:20" x14ac:dyDescent="0.35">
      <c r="T404" s="19">
        <v>199.5</v>
      </c>
    </row>
    <row r="405" spans="20:20" x14ac:dyDescent="0.35">
      <c r="T405" s="19">
        <v>200</v>
      </c>
    </row>
  </sheetData>
  <mergeCells count="18">
    <mergeCell ref="A1:A3"/>
    <mergeCell ref="B1:D1"/>
    <mergeCell ref="F1:I1"/>
    <mergeCell ref="F2:G3"/>
    <mergeCell ref="H2:I3"/>
    <mergeCell ref="X1:X3"/>
    <mergeCell ref="Y1:AA1"/>
    <mergeCell ref="J1:K1"/>
    <mergeCell ref="J2:K3"/>
    <mergeCell ref="L1:M3"/>
    <mergeCell ref="N2:O3"/>
    <mergeCell ref="N1:Q1"/>
    <mergeCell ref="U2:U3"/>
    <mergeCell ref="V2:V3"/>
    <mergeCell ref="R1:V1"/>
    <mergeCell ref="R2:R3"/>
    <mergeCell ref="S2:S3"/>
    <mergeCell ref="T2:T3"/>
  </mergeCells>
  <conditionalFormatting sqref="B5:B13 C5:E15">
    <cfRule type="expression" dxfId="5" priority="11" stopIfTrue="1">
      <formula>$A$38=2</formula>
    </cfRule>
    <cfRule type="expression" dxfId="4" priority="12">
      <formula>#REF!=1</formula>
    </cfRule>
  </conditionalFormatting>
  <conditionalFormatting sqref="F9:F12">
    <cfRule type="expression" dxfId="3" priority="13" stopIfTrue="1">
      <formula>$A$38=2</formula>
    </cfRule>
    <cfRule type="expression" dxfId="2" priority="14">
      <formula>#REF!=1</formula>
    </cfRule>
  </conditionalFormatting>
  <conditionalFormatting sqref="I4">
    <cfRule type="expression" priority="10">
      <formula>#REF!&lt;&gt;$B$7</formula>
    </cfRule>
  </conditionalFormatting>
  <conditionalFormatting sqref="O4">
    <cfRule type="expression" priority="3">
      <formula>#REF!&lt;&gt;$B$7</formula>
    </cfRule>
  </conditionalFormatting>
  <conditionalFormatting sqref="R4:S4">
    <cfRule type="expression" priority="7">
      <formula>#REF!&lt;&gt;$B$7</formula>
    </cfRule>
  </conditionalFormatting>
  <conditionalFormatting sqref="R5:S5">
    <cfRule type="expression" priority="6">
      <formula>OR(NOT(ISBLANK(#REF!)),NOT(#REF!=$G$7))</formula>
    </cfRule>
  </conditionalFormatting>
  <conditionalFormatting sqref="Y5:AB22">
    <cfRule type="expression" dxfId="1" priority="1" stopIfTrue="1">
      <formula>$A$38=2</formula>
    </cfRule>
    <cfRule type="expression" dxfId="0" priority="2">
      <formula>#REF!=1</formula>
    </cfRule>
  </conditionalFormatting>
  <pageMargins left="0.7" right="0.7" top="0.75" bottom="0.75" header="0.3" footer="0.3"/>
  <pageSetup paperSize="9"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465b2b25-8472-4a7e-a84d-a202d9d2cb4e">
      <Terms xmlns="http://schemas.microsoft.com/office/infopath/2007/PartnerControls"/>
    </lcf76f155ced4ddcb4097134ff3c332f>
    <TaxCatchAll xmlns="fcae5cca-2bfb-4719-b140-dcfb0bf0697b" xsi:nil="true"/>
    <Image xmlns="465b2b25-8472-4a7e-a84d-a202d9d2cb4e"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8B6B2FDE9D3AB24E89F4433FA78FC862" ma:contentTypeVersion="16" ma:contentTypeDescription="Create a new document." ma:contentTypeScope="" ma:versionID="c16771571816a72f2ee7fa2dcb393df2">
  <xsd:schema xmlns:xsd="http://www.w3.org/2001/XMLSchema" xmlns:xs="http://www.w3.org/2001/XMLSchema" xmlns:p="http://schemas.microsoft.com/office/2006/metadata/properties" xmlns:ns2="465b2b25-8472-4a7e-a84d-a202d9d2cb4e" xmlns:ns3="fcae5cca-2bfb-4719-b140-dcfb0bf0697b" targetNamespace="http://schemas.microsoft.com/office/2006/metadata/properties" ma:root="true" ma:fieldsID="b91c2f7f7255c1ea0d0957f0500a0f50" ns2:_="" ns3:_="">
    <xsd:import namespace="465b2b25-8472-4a7e-a84d-a202d9d2cb4e"/>
    <xsd:import namespace="fcae5cca-2bfb-4719-b140-dcfb0bf0697b"/>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LengthInSeconds" minOccurs="0"/>
                <xsd:element ref="ns2:MediaServiceDateTaken" minOccurs="0"/>
                <xsd:element ref="ns2:MediaServiceObjectDetectorVersions" minOccurs="0"/>
                <xsd:element ref="ns2:MediaServiceLocation" minOccurs="0"/>
                <xsd:element ref="ns2:MediaServiceSearchProperties" minOccurs="0"/>
                <xsd:element ref="ns2:Imag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65b2b25-8472-4a7e-a84d-a202d9d2cb4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51f47cd6-212f-4ea2-b6af-f1d1e47bdbaf"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Image" ma:index="23" nillable="true" ma:displayName="Image" ma:format="Thumbnail" ma:internalName="Imag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cae5cca-2bfb-4719-b140-dcfb0bf0697b"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86570822-e675-412e-9aa5-a752f4b92ce9}" ma:internalName="TaxCatchAll" ma:showField="CatchAllData" ma:web="fcae5cca-2bfb-4719-b140-dcfb0bf0697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2E9A6F1-73A9-41B2-B04D-E5A5F40FA3E0}">
  <ds:schemaRefs>
    <ds:schemaRef ds:uri="http://www.w3.org/XML/1998/namespace"/>
    <ds:schemaRef ds:uri="http://purl.org/dc/dcmitype/"/>
    <ds:schemaRef ds:uri="http://purl.org/dc/elements/1.1/"/>
    <ds:schemaRef ds:uri="http://schemas.microsoft.com/office/2006/metadata/properties"/>
    <ds:schemaRef ds:uri="http://purl.org/dc/terms/"/>
    <ds:schemaRef ds:uri="http://schemas.microsoft.com/office/2006/documentManagement/types"/>
    <ds:schemaRef ds:uri="http://schemas.microsoft.com/office/infopath/2007/PartnerControls"/>
    <ds:schemaRef ds:uri="http://schemas.openxmlformats.org/package/2006/metadata/core-properties"/>
    <ds:schemaRef ds:uri="fcae5cca-2bfb-4719-b140-dcfb0bf0697b"/>
    <ds:schemaRef ds:uri="465b2b25-8472-4a7e-a84d-a202d9d2cb4e"/>
  </ds:schemaRefs>
</ds:datastoreItem>
</file>

<file path=customXml/itemProps2.xml><?xml version="1.0" encoding="utf-8"?>
<ds:datastoreItem xmlns:ds="http://schemas.openxmlformats.org/officeDocument/2006/customXml" ds:itemID="{ECF2CB44-B8F4-4583-AEDB-579CA2263FC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65b2b25-8472-4a7e-a84d-a202d9d2cb4e"/>
    <ds:schemaRef ds:uri="fcae5cca-2bfb-4719-b140-dcfb0bf0697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7B3A56A-70AE-4E01-9F22-046A656B279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1. Start</vt:lpstr>
      <vt:lpstr>2. Help</vt:lpstr>
      <vt:lpstr>3. Planning Tool</vt:lpstr>
      <vt:lpstr>4. Child Age Checker</vt:lpstr>
      <vt:lpstr>5. 2021 SEIFA Decile Finder </vt:lpstr>
      <vt:lpstr>Data25</vt:lpstr>
      <vt:lpstr>'1. Start'!Enrolments</vt:lpstr>
      <vt:lpstr>'2. Help'!Enrolments</vt:lpstr>
      <vt:lpstr>Enrolments</vt:lpstr>
      <vt:lpstr>'1. Start'!Print_Area</vt:lpstr>
      <vt:lpstr>'2. Help'!Print_Area</vt:lpstr>
      <vt:lpstr>'4. Child Age Checker'!Print_Area</vt:lpstr>
    </vt:vector>
  </TitlesOfParts>
  <Manager/>
  <Company>NSW Department of Education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Willie.Vicente1@det.nsw.edu.au</dc:creator>
  <cp:keywords/>
  <dc:description/>
  <cp:lastModifiedBy>Rory Burns</cp:lastModifiedBy>
  <cp:revision/>
  <dcterms:created xsi:type="dcterms:W3CDTF">2019-06-30T23:42:09Z</dcterms:created>
  <dcterms:modified xsi:type="dcterms:W3CDTF">2024-09-23T03:34:43Z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0x0101008B6B2FDE9D3AB24E89F4433FA78FC862</vt:lpwstr>
  </property>
  <property fmtid="{D5CDD505-2E9C-101B-9397-08002B2CF9AE}" pid="3" name="MSIP_Label_b603dfd7-d93a-4381-a340-2995d8282205_Enabled">
    <vt:lpwstr>true</vt:lpwstr>
  </property>
  <property fmtid="{D5CDD505-2E9C-101B-9397-08002B2CF9AE}" pid="4" name="MSIP_Label_b603dfd7-d93a-4381-a340-2995d8282205_SetDate">
    <vt:lpwstr>2023-08-30T01:41:10Z</vt:lpwstr>
  </property>
  <property fmtid="{D5CDD505-2E9C-101B-9397-08002B2CF9AE}" pid="5" name="MSIP_Label_b603dfd7-d93a-4381-a340-2995d8282205_Method">
    <vt:lpwstr>Standard</vt:lpwstr>
  </property>
  <property fmtid="{D5CDD505-2E9C-101B-9397-08002B2CF9AE}" pid="6" name="MSIP_Label_b603dfd7-d93a-4381-a340-2995d8282205_Name">
    <vt:lpwstr>OFFICIAL</vt:lpwstr>
  </property>
  <property fmtid="{D5CDD505-2E9C-101B-9397-08002B2CF9AE}" pid="7" name="MSIP_Label_b603dfd7-d93a-4381-a340-2995d8282205_SiteId">
    <vt:lpwstr>05a0e69a-418a-47c1-9c25-9387261bf991</vt:lpwstr>
  </property>
  <property fmtid="{D5CDD505-2E9C-101B-9397-08002B2CF9AE}" pid="8" name="MSIP_Label_b603dfd7-d93a-4381-a340-2995d8282205_ActionId">
    <vt:lpwstr>ed4b366b-345d-4344-851c-bc5476cbff4f</vt:lpwstr>
  </property>
  <property fmtid="{D5CDD505-2E9C-101B-9397-08002B2CF9AE}" pid="9" name="MSIP_Label_b603dfd7-d93a-4381-a340-2995d8282205_ContentBits">
    <vt:lpwstr>0</vt:lpwstr>
  </property>
  <property fmtid="{D5CDD505-2E9C-101B-9397-08002B2CF9AE}" pid="10" name="MediaServiceImageTags">
    <vt:lpwstr/>
  </property>
</Properties>
</file>