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enorman6\Downloads\CDW-1120\"/>
    </mc:Choice>
  </mc:AlternateContent>
  <xr:revisionPtr revIDLastSave="0" documentId="13_ncr:1_{0705DFFF-1A11-4993-B688-26D280ECEE26}" xr6:coauthVersionLast="47" xr6:coauthVersionMax="47" xr10:uidLastSave="{00000000-0000-0000-0000-000000000000}"/>
  <bookViews>
    <workbookView xWindow="-110" yWindow="-110" windowWidth="24220" windowHeight="15500" tabRatio="574" xr2:uid="{59E681DF-EB95-464B-8E9A-141A6400C192}"/>
  </bookViews>
  <sheets>
    <sheet name="Introduction" sheetId="9" r:id="rId1"/>
    <sheet name="Payslips" sheetId="7" r:id="rId2"/>
    <sheet name="Yearly tax owed" sheetId="5" r:id="rId3"/>
    <sheet name="Yearly tax owed with MCLS" sheetId="8" r:id="rId4"/>
    <sheet name="Gianni" sheetId="12" r:id="rId5"/>
    <sheet name="NESA page" sheetId="10" r:id="rId6"/>
    <sheet name="Copyright page" sheetId="11" r:id="rId7"/>
  </sheets>
  <externalReferences>
    <externalReference r:id="rId8"/>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5" l="1"/>
  <c r="B8" i="8"/>
  <c r="K20" i="7"/>
  <c r="L20" i="7" s="1"/>
  <c r="K19" i="7"/>
  <c r="L19" i="7" s="1"/>
  <c r="L18" i="7"/>
  <c r="K18" i="7"/>
  <c r="K17" i="7"/>
  <c r="L17" i="7" s="1"/>
  <c r="L21" i="7" s="1"/>
  <c r="J27" i="7" s="1"/>
  <c r="D20" i="7"/>
  <c r="E20" i="7" s="1"/>
  <c r="D19" i="7"/>
  <c r="E19" i="7" s="1"/>
  <c r="D18" i="7"/>
  <c r="E18" i="7" s="1"/>
  <c r="D17" i="7"/>
  <c r="E17" i="7" s="1"/>
  <c r="E21" i="7" l="1"/>
  <c r="C27" i="7" s="1"/>
  <c r="B16" i="8"/>
  <c r="B10" i="8"/>
  <c r="B14" i="8"/>
  <c r="B19" i="8" l="1"/>
  <c r="B21" i="8" s="1"/>
  <c r="B10"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<sst xmlns="http://schemas.openxmlformats.org/spreadsheetml/2006/main" count="138" uniqueCount="83">
  <si>
    <t>Success criteria</t>
  </si>
  <si>
    <t>Outcomes</t>
  </si>
  <si>
    <t>Rate</t>
  </si>
  <si>
    <t>Taxation</t>
  </si>
  <si>
    <t>Taxable income:</t>
  </si>
  <si>
    <t>Earnings over</t>
  </si>
  <si>
    <t>Base tax payable</t>
  </si>
  <si>
    <t>over</t>
  </si>
  <si>
    <t>Minimum taxable income</t>
  </si>
  <si>
    <t>Medicare surcharge</t>
  </si>
  <si>
    <t>Total due</t>
  </si>
  <si>
    <t>No</t>
  </si>
  <si>
    <t>Private health insurance</t>
  </si>
  <si>
    <t>Yearly gross pay:</t>
  </si>
  <si>
    <t>Weekly gross pay:</t>
  </si>
  <si>
    <t>Total yearly deductions:</t>
  </si>
  <si>
    <t>Weekly tax due</t>
  </si>
  <si>
    <t>Employer</t>
  </si>
  <si>
    <t>Pay period</t>
  </si>
  <si>
    <t>3/7/25 to 9/7/25</t>
  </si>
  <si>
    <t>ABN</t>
  </si>
  <si>
    <t>Pay date</t>
  </si>
  <si>
    <t>Employee</t>
  </si>
  <si>
    <t>Employment status</t>
  </si>
  <si>
    <t>Casual</t>
  </si>
  <si>
    <t>Award</t>
  </si>
  <si>
    <t>Fast food industry award</t>
  </si>
  <si>
    <t>Classification</t>
  </si>
  <si>
    <t>Level 1</t>
  </si>
  <si>
    <t>Hourly rate</t>
  </si>
  <si>
    <t>Description</t>
  </si>
  <si>
    <t>Hours/units</t>
  </si>
  <si>
    <t>Total</t>
  </si>
  <si>
    <t>Ordinary hours</t>
  </si>
  <si>
    <t>Saturday penalty rate (0.5)</t>
  </si>
  <si>
    <t>Total payment</t>
  </si>
  <si>
    <t>Jo Blow</t>
  </si>
  <si>
    <t>Amount</t>
  </si>
  <si>
    <t>Payslip 1</t>
  </si>
  <si>
    <t>Net payment</t>
  </si>
  <si>
    <t>Payslip 2</t>
  </si>
  <si>
    <t>Jane Rain</t>
  </si>
  <si>
    <t>PAYG withholding</t>
  </si>
  <si>
    <t>Income tax:</t>
  </si>
  <si>
    <t>Medicare levy (2%):</t>
  </si>
  <si>
    <t>Medicare levy surcharge:</t>
  </si>
  <si>
    <t>NSW Department of Education</t>
  </si>
  <si>
    <t>© NSW Department of Education, 2025</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</si>
  <si>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</si>
  <si>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</si>
  <si>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</si>
  <si>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t>© State of New South Wales (Department of Education), 2025</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</si>
  <si>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</si>
  <si>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</si>
  <si>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2025.</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</si>
  <si>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</si>
  <si>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</si>
  <si>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</si>
  <si>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</si>
  <si>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Taxation with the Medicare surcharge</t>
  </si>
  <si>
    <t>• To be able to determine if you should receive a tax refund or bill after completing a tax return.</t>
  </si>
  <si>
    <t>• I can explain why a person may receive a tax bill or a tax return.</t>
  </si>
  <si>
    <t>• I can calculate the amount of tax a person still owes or will receive as a tax return.</t>
  </si>
  <si>
    <t>• I can calculate net pay after deductions, income tax owed and the Medicare levy.</t>
  </si>
  <si>
    <t>• To be able to determine net pay.</t>
  </si>
  <si>
    <t>Yearly net pay</t>
  </si>
  <si>
    <t>• I can explain why there are different rates of PAYG withholding payments.</t>
  </si>
  <si>
    <t>• I can write formulas within a spreadsheet to calculate yearly taxable income.</t>
  </si>
  <si>
    <t>Total tax due</t>
  </si>
  <si>
    <t>Learning intentions</t>
  </si>
  <si>
    <t>Mathematics Standard 11–12 Syllabus © NSW Education Standards Authority (NESA) for and on behalf of the Crown in right of the State of New South Wales, 2022.</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</si>
  <si>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</si>
  <si>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  solves financial problems involving earning money and taxation </t>
    </r>
    <r>
      <rPr>
        <b/>
        <sz val="12"/>
        <rFont val="Arial"/>
        <family val="2"/>
      </rPr>
      <t>MST-11-03</t>
    </r>
  </si>
  <si>
    <t>Overtime – first 2 hours</t>
  </si>
  <si>
    <t>Overtime – additional hours</t>
  </si>
  <si>
    <t>Resident tax table 2024–25</t>
  </si>
  <si>
    <t>Medicare levy surcharge thresholds and rates for singles 2024–25</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</si>
  <si>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</si>
  <si>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</si>
  <si>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</si>
  <si>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t>A Pretend Business</t>
  </si>
  <si>
    <t>Calculating tax owed</t>
  </si>
  <si>
    <t>Maximum taxable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</si>
</sst>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4" formatCode="_-&quot;$&quot;* #,##0.00_-;\-&quot;$&quot;* #,##0.00_-;_-&quot;$&quot;* &quot;-&quot;??_-;_-@_-"/>
    <numFmt numFmtId="164" formatCode="[$-409]h:mm:ss\ AM/PM;@"/>
    <numFmt numFmtId="165" formatCode="&quot;$&quot;#,##0.00"/>
  </numFmts>
  <fonts count="2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sz val="11"/>
      <name val="Arial"/>
      <family val="2"/>
    </font>
    <font>
      <sz val="12"/>
      <name val="Arial"/>
      <family val="2"/>
    </font>
    <font>
      <u/>
      <sz val="11"/>
      <color theme="10"/>
      <name val="Arial"/>
      <family val="2"/>
    </font>
    <font>
      <b/>
      <sz val="14"/>
      <color theme="0"/>
      <name val="Arial"/>
      <family val="2"/>
    </font>
    <font>
      <b/>
      <sz val="14"/>
      <color rgb="FF002664"/>
      <name val="Arial"/>
      <family val="2"/>
    </font>
    <font>
      <u/>
      <sz val="10"/>
      <color theme="10"/>
      <name val="Arial"/>
      <family val="2"/>
    </font>
    <font>
      <sz val="8"/>
      <name val="Calibri"/>
      <family val="2"/>
      <scheme val="minor"/>
    </font>
    <font>
      <b/>
      <sz val="26"/>
      <color rgb="FF002664"/>
      <name val="Arial"/>
      <family val="2"/>
    </font>
    <font>
      <sz val="10"/>
      <color theme="1"/>
      <name val="Calibri"/>
      <family val="2"/>
      <scheme val="minor"/>
    </font>
    <font>
      <sz val="11"/>
      <color rgb="FF000000"/>
      <name val="Arial"/>
      <family val="2"/>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b/>
      <sz val="11"/>
      <color rgb="FF002664"/>
      <name val="Arial"/>
      <family val="2"/>
    </font>
    <font>
      <b/>
      <sz val="11"/>
      <color theme="0"/>
      <name val="Arial"/>
      <family val="2"/>
    </font>
    <font>
      <sz val="11"/>
      <color theme="6" tint="0.79998168889431442"/>
      <name val="Arial"/>
      <family val="2"/>
    </font>
    <font>
      <sz val="12"/>
      <color theme="1"/>
      <name val="Arial"/>
      <family val="2"/>
    </font>
    <font>
      <b/>
      <sz val="12"/>
      <name val="Arial"/>
      <family val="2"/>
    </font>
  </fonts>
  <fills count="8">
    <fill>
      <patternFill patternType="none"/>
    </fill>
    <fill>
      <patternFill patternType="gray125"/>
    </fill>
    <fill>
      <patternFill patternType="solid">
        <fgColor rgb="FF002664"/>
        <bgColor indexed="64"/>
      </patternFill>
    </fill>
    <fill>
      <patternFill patternType="solid">
        <fgColor theme="0"/>
        <bgColor indexed="64"/>
      </patternFill>
    </fill>
    <fill>
      <patternFill patternType="solid">
        <fgColor rgb="FFEBEBEB"/>
        <bgColor indexed="64"/>
      </patternFill>
    </fill>
    <fill>
      <patternFill patternType="solid">
        <fgColor rgb="FFCBEDFD"/>
        <bgColor indexed="64"/>
      </patternFill>
    </fill>
    <fill>
      <patternFill patternType="solid">
        <fgColor rgb="FFFFE6EA"/>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rgb="FFD7153A"/>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rgb="FF302D6D"/>
      </right>
      <top/>
      <bottom/>
      <diagonal/>
    </border>
    <border>
      <left style="medium">
        <color rgb="FF002664"/>
      </left>
      <right style="medium">
        <color rgb="FF002664"/>
      </right>
      <top style="medium">
        <color rgb="FF002664"/>
      </top>
      <bottom style="medium">
        <color rgb="FF002664"/>
      </bottom>
      <diagonal/>
    </border>
  </borders>
  <cellStyleXfs count="10">
    <xf numFmtId="0" fontId="0" fillId="0" borderId="0"/>
    <xf numFmtId="0" fontId="1" fillId="0" borderId="0"/>
    <xf numFmtId="0" fontId="3" fillId="0" borderId="0"/>
    <xf numFmtId="0" fontId="6" fillId="0" borderId="0" applyNumberFormat="0" applyFill="0" applyBorder="0" applyAlignment="0" applyProtection="0"/>
    <xf numFmtId="0" fontId="2" fillId="0" borderId="0" applyNumberFormat="0" applyFill="0" applyBorder="0" applyAlignment="0" applyProtection="0"/>
    <xf numFmtId="0" fontId="7" fillId="2" borderId="2">
      <alignment horizontal="center" vertical="center"/>
    </xf>
    <xf numFmtId="0" fontId="2" fillId="0" borderId="0" applyNumberFormat="0" applyFill="0" applyBorder="0" applyAlignment="0" applyProtection="0"/>
    <xf numFmtId="44" fontId="1" fillId="0" borderId="0" applyFont="0" applyFill="0" applyBorder="0" applyAlignment="0" applyProtection="0"/>
    <xf numFmtId="0" fontId="3" fillId="0" borderId="0"/>
    <xf numFmtId="0" fontId="1" fillId="0" borderId="0"/>
  </cellStyleXfs>
  <cellXfs count="74">
    <xf numFmtId="0" fontId="0" fillId="0" borderId="0" xfId="0"/>
    <xf numFmtId="0" fontId="3" fillId="0" borderId="1" xfId="0" applyFont="1" applyBorder="1"/>
    <xf numFmtId="9" fontId="3" fillId="0" borderId="1" xfId="0" applyNumberFormat="1" applyFont="1" applyBorder="1"/>
    <xf numFmtId="10" fontId="3" fillId="0" borderId="1" xfId="0" applyNumberFormat="1" applyFont="1" applyBorder="1"/>
    <xf numFmtId="14" fontId="3" fillId="3" borderId="1" xfId="0" applyNumberFormat="1" applyFont="1" applyFill="1" applyBorder="1"/>
    <xf numFmtId="0" fontId="3" fillId="3" borderId="1" xfId="0" applyFont="1" applyFill="1" applyBorder="1"/>
    <xf numFmtId="8" fontId="3" fillId="3" borderId="1" xfId="0" applyNumberFormat="1" applyFont="1" applyFill="1" applyBorder="1"/>
    <xf numFmtId="0" fontId="3" fillId="4" borderId="12" xfId="0" applyFont="1" applyFill="1" applyBorder="1" applyAlignment="1">
      <alignment horizontal="right"/>
    </xf>
    <xf numFmtId="165" fontId="3" fillId="3" borderId="1" xfId="0" applyNumberFormat="1" applyFont="1" applyFill="1" applyBorder="1"/>
    <xf numFmtId="0" fontId="3" fillId="4" borderId="0" xfId="0" applyFont="1" applyFill="1"/>
    <xf numFmtId="0" fontId="7" fillId="2" borderId="13" xfId="0" applyFont="1" applyFill="1" applyBorder="1" applyAlignment="1">
      <alignment horizontal="left" vertical="center" indent="1"/>
    </xf>
    <xf numFmtId="0" fontId="0" fillId="0" borderId="0" xfId="0" applyAlignment="1">
      <alignment horizontal="left" vertical="center" indent="1"/>
    </xf>
    <xf numFmtId="0" fontId="11" fillId="4" borderId="0" xfId="0" applyFont="1" applyFill="1" applyAlignment="1">
      <alignment horizontal="left" vertical="center" indent="1"/>
    </xf>
    <xf numFmtId="0" fontId="8" fillId="4" borderId="0" xfId="0" applyFont="1" applyFill="1" applyAlignment="1">
      <alignment horizontal="left" vertical="center" indent="1"/>
    </xf>
    <xf numFmtId="0" fontId="5" fillId="4" borderId="0" xfId="8" applyFont="1" applyFill="1" applyAlignment="1">
      <alignment horizontal="left" vertical="center" indent="2"/>
    </xf>
    <xf numFmtId="0" fontId="0" fillId="4" borderId="0" xfId="0" applyFill="1" applyAlignment="1">
      <alignment horizontal="left" vertical="center" indent="1"/>
    </xf>
    <xf numFmtId="0" fontId="9" fillId="4" borderId="0" xfId="6" applyFont="1" applyFill="1" applyBorder="1" applyAlignment="1">
      <alignment horizontal="left" vertical="center" indent="1"/>
    </xf>
    <xf numFmtId="0" fontId="12" fillId="0" borderId="0" xfId="0" applyFont="1" applyAlignment="1">
      <alignment horizontal="left" vertical="center" indent="1"/>
    </xf>
    <xf numFmtId="0" fontId="13" fillId="5" borderId="0" xfId="0" applyFont="1" applyFill="1" applyAlignment="1">
      <alignment horizontal="left" vertical="center" wrapText="1" indent="1"/>
    </xf>
    <xf numFmtId="0" fontId="1" fillId="0" borderId="0" xfId="9"/>
    <xf numFmtId="0" fontId="13" fillId="5" borderId="0" xfId="9" applyFont="1" applyFill="1" applyAlignment="1">
      <alignment horizontal="left" vertical="center" wrapText="1" indent="1"/>
    </xf>
    <xf numFmtId="0" fontId="14" fillId="3" borderId="0" xfId="9" applyFont="1" applyFill="1" applyAlignment="1">
      <alignment vertical="center"/>
    </xf>
    <xf numFmtId="0" fontId="3" fillId="3" borderId="0" xfId="9" applyFont="1" applyFill="1" applyAlignment="1">
      <alignment vertical="center" wrapText="1"/>
    </xf>
    <xf numFmtId="0" fontId="1" fillId="3" borderId="0" xfId="9" applyFill="1" applyAlignment="1">
      <alignment wrapText="1"/>
    </xf>
    <xf numFmtId="0" fontId="3" fillId="3" borderId="0" xfId="9" applyFont="1" applyFill="1" applyAlignment="1">
      <alignment vertical="center"/>
    </xf>
    <xf numFmtId="0" fontId="16" fillId="3" borderId="0" xfId="9" applyFont="1" applyFill="1" applyAlignment="1">
      <alignment vertical="center" wrapText="1"/>
    </xf>
    <xf numFmtId="0" fontId="18" fillId="5" borderId="0" xfId="9" applyFont="1" applyFill="1" applyAlignment="1">
      <alignment horizontal="left" vertical="center" indent="1"/>
    </xf>
    <xf numFmtId="0" fontId="13" fillId="5" borderId="0" xfId="9" applyFont="1" applyFill="1" applyAlignment="1">
      <alignment horizontal="left" vertical="top" wrapText="1" indent="1"/>
    </xf>
    <xf numFmtId="0" fontId="1" fillId="0" borderId="0" xfId="9" applyAlignment="1">
      <alignment wrapText="1"/>
    </xf>
    <xf numFmtId="0" fontId="20" fillId="4" borderId="0" xfId="0" applyFont="1" applyFill="1" applyAlignment="1">
      <alignment horizontal="left" indent="2"/>
    </xf>
    <xf numFmtId="0" fontId="0" fillId="4" borderId="0" xfId="0" applyFill="1"/>
    <xf numFmtId="0" fontId="4" fillId="4" borderId="0" xfId="0" applyFont="1" applyFill="1" applyAlignment="1">
      <alignment horizontal="left" indent="2"/>
    </xf>
    <xf numFmtId="0" fontId="3" fillId="4" borderId="0" xfId="0" applyFont="1" applyFill="1" applyAlignment="1">
      <alignment horizontal="left" indent="2"/>
    </xf>
    <xf numFmtId="0" fontId="20" fillId="4" borderId="0" xfId="0" applyFont="1" applyFill="1"/>
    <xf numFmtId="0" fontId="21" fillId="2" borderId="1" xfId="5" applyFont="1" applyBorder="1">
      <alignment horizontal="center" vertical="center"/>
    </xf>
    <xf numFmtId="0" fontId="3" fillId="3" borderId="1" xfId="0" applyFont="1" applyFill="1" applyBorder="1" applyAlignment="1">
      <alignment vertical="center"/>
    </xf>
    <xf numFmtId="44" fontId="3" fillId="3" borderId="1" xfId="7" applyFont="1" applyFill="1" applyBorder="1" applyAlignment="1">
      <alignment horizontal="left" indent="2"/>
    </xf>
    <xf numFmtId="0" fontId="3" fillId="3" borderId="1" xfId="0" applyFont="1" applyFill="1" applyBorder="1" applyAlignment="1">
      <alignment horizontal="right" vertical="center"/>
    </xf>
    <xf numFmtId="0" fontId="3" fillId="4" borderId="7" xfId="0" applyFont="1" applyFill="1" applyBorder="1" applyAlignment="1">
      <alignment horizontal="left" indent="2"/>
    </xf>
    <xf numFmtId="44" fontId="3" fillId="0" borderId="1" xfId="7" applyFont="1" applyBorder="1" applyAlignment="1">
      <alignment horizontal="left" indent="2"/>
    </xf>
    <xf numFmtId="0" fontId="22" fillId="4" borderId="0" xfId="0" applyFont="1" applyFill="1" applyAlignment="1">
      <alignment horizontal="left" indent="2"/>
    </xf>
    <xf numFmtId="0" fontId="20" fillId="4" borderId="5" xfId="0" applyFont="1" applyFill="1" applyBorder="1"/>
    <xf numFmtId="0" fontId="20" fillId="4" borderId="5" xfId="0" applyFont="1" applyFill="1" applyBorder="1" applyAlignment="1">
      <alignment horizontal="left" indent="2"/>
    </xf>
    <xf numFmtId="0" fontId="3" fillId="4" borderId="5" xfId="0" applyFont="1" applyFill="1" applyBorder="1"/>
    <xf numFmtId="0" fontId="3" fillId="4" borderId="4" xfId="0" applyFont="1" applyFill="1" applyBorder="1" applyAlignment="1">
      <alignment horizontal="left" indent="2"/>
    </xf>
    <xf numFmtId="0" fontId="3" fillId="4" borderId="0" xfId="0" applyFont="1" applyFill="1" applyAlignment="1">
      <alignment horizontal="left"/>
    </xf>
    <xf numFmtId="0" fontId="21" fillId="2" borderId="3" xfId="5" applyFont="1" applyBorder="1" applyAlignment="1">
      <alignment horizontal="left" vertical="center"/>
    </xf>
    <xf numFmtId="0" fontId="3" fillId="4" borderId="9" xfId="0" applyFont="1" applyFill="1" applyBorder="1" applyAlignment="1">
      <alignment horizontal="left" indent="2"/>
    </xf>
    <xf numFmtId="0" fontId="3" fillId="0" borderId="0" xfId="0" applyFont="1"/>
    <xf numFmtId="9" fontId="3" fillId="4" borderId="0" xfId="0" applyNumberFormat="1" applyFont="1" applyFill="1"/>
    <xf numFmtId="10" fontId="3" fillId="4" borderId="0" xfId="0" applyNumberFormat="1" applyFont="1" applyFill="1"/>
    <xf numFmtId="0" fontId="21" fillId="2" borderId="1" xfId="0" applyFont="1" applyFill="1" applyBorder="1"/>
    <xf numFmtId="44" fontId="4" fillId="6" borderId="1" xfId="7" applyFont="1" applyFill="1" applyBorder="1" applyAlignment="1">
      <alignment horizontal="left" indent="2"/>
    </xf>
    <xf numFmtId="44" fontId="3" fillId="6" borderId="1" xfId="7" applyFont="1" applyFill="1" applyBorder="1" applyAlignment="1">
      <alignment horizontal="left" indent="2"/>
    </xf>
    <xf numFmtId="0" fontId="3" fillId="6" borderId="1" xfId="0" applyFont="1" applyFill="1" applyBorder="1"/>
    <xf numFmtId="44" fontId="3" fillId="6" borderId="1" xfId="7" applyFont="1" applyFill="1" applyBorder="1" applyAlignment="1" applyProtection="1">
      <alignment horizontal="left" indent="2"/>
      <protection locked="0"/>
    </xf>
    <xf numFmtId="44" fontId="4" fillId="6" borderId="1" xfId="7" applyFont="1" applyFill="1" applyBorder="1" applyAlignment="1" applyProtection="1">
      <alignment horizontal="left" indent="2"/>
      <protection locked="0"/>
    </xf>
    <xf numFmtId="44" fontId="3" fillId="7" borderId="1" xfId="7" applyFont="1" applyFill="1" applyBorder="1" applyAlignment="1">
      <alignment horizontal="left" indent="2"/>
    </xf>
    <xf numFmtId="44" fontId="3" fillId="7" borderId="1" xfId="7" applyFont="1" applyFill="1" applyBorder="1" applyAlignment="1" applyProtection="1">
      <alignment horizontal="left" indent="2"/>
      <protection locked="0"/>
    </xf>
    <xf numFmtId="44" fontId="0" fillId="7" borderId="1" xfId="7" applyFont="1" applyFill="1" applyBorder="1" applyProtection="1">
      <protection locked="0"/>
    </xf>
    <xf numFmtId="0" fontId="23" fillId="4" borderId="0" xfId="0" applyFont="1" applyFill="1" applyAlignment="1">
      <alignment horizontal="left" vertical="center" indent="3"/>
    </xf>
    <xf numFmtId="0" fontId="5" fillId="4" borderId="0" xfId="8" applyFont="1" applyFill="1" applyAlignment="1">
      <alignment horizontal="left" wrapText="1" indent="2"/>
    </xf>
    <xf numFmtId="0" fontId="3" fillId="4" borderId="6" xfId="0" applyFont="1" applyFill="1" applyBorder="1"/>
    <xf numFmtId="164" fontId="3" fillId="3" borderId="1" xfId="0" applyNumberFormat="1" applyFont="1" applyFill="1" applyBorder="1" applyAlignment="1">
      <alignment horizontal="right"/>
    </xf>
    <xf numFmtId="0" fontId="3" fillId="4" borderId="8" xfId="0" applyFont="1" applyFill="1" applyBorder="1"/>
    <xf numFmtId="0" fontId="3" fillId="0" borderId="1" xfId="2" applyBorder="1"/>
    <xf numFmtId="165" fontId="3" fillId="0" borderId="1" xfId="2" applyNumberFormat="1" applyBorder="1"/>
    <xf numFmtId="6" fontId="3" fillId="0" borderId="1" xfId="2" applyNumberFormat="1" applyBorder="1"/>
    <xf numFmtId="0" fontId="3" fillId="4" borderId="10" xfId="0" applyFont="1" applyFill="1" applyBorder="1"/>
    <xf numFmtId="0" fontId="3" fillId="4" borderId="11" xfId="0" applyFont="1" applyFill="1" applyBorder="1"/>
    <xf numFmtId="0" fontId="6" fillId="5" borderId="0" xfId="4" applyFont="1" applyFill="1" applyAlignment="1">
      <alignment horizontal="left" vertical="center" wrapText="1" indent="1"/>
    </xf>
    <xf numFmtId="0" fontId="6" fillId="3" borderId="0" xfId="4" applyFont="1" applyFill="1" applyAlignment="1">
      <alignment vertical="center" wrapText="1"/>
    </xf>
    <xf numFmtId="0" fontId="9" fillId="4" borderId="14" xfId="6" applyFont="1" applyFill="1" applyBorder="1" applyAlignment="1">
      <alignment horizontal="left" vertical="center" wrapText="1" indent="2"/>
    </xf>
    <xf numFmtId="8" fontId="3" fillId="0" borderId="1" xfId="2" applyNumberFormat="1" applyBorder="1"/>
  </cellXfs>
  <cellStyles count="10">
    <cellStyle name="Currency" xfId="7" builtinId="4"/>
    <cellStyle name="Hyperlink" xfId="6" builtinId="8"/>
    <cellStyle name="Hyperlink 2" xfId="3" xr:uid="{373CB9D1-5CAC-4757-B290-030F47AE6617}"/>
    <cellStyle name="Hyperlink 2 2" xfId="4" xr:uid="{0FCF26E7-F775-4246-A951-67E3B96E9E37}"/>
    <cellStyle name="Normal" xfId="0" builtinId="0"/>
    <cellStyle name="Normal 2" xfId="2" xr:uid="{1E5053E6-E27C-4AD1-881C-1D8C342EE080}"/>
    <cellStyle name="Normal 2 2" xfId="8" xr:uid="{2B6AA8FF-63E4-4890-A4CD-1BF702E3DB26}"/>
    <cellStyle name="Normal 2 3" xfId="9" xr:uid="{B9854C9E-DB01-4E40-96A3-76773544F24A}"/>
    <cellStyle name="Normal 3" xfId="1" xr:uid="{F6EA9C95-9127-4D95-B901-8E5DFB997ABB}"/>
    <cellStyle name="Table header" xfId="5" xr:uid="{55A08600-3B98-40D7-A2A4-571F07FFA499}"/>
  </cellStyles>
  <dxfs count="0"/>
  <tableStyles count="0" defaultTableStyle="TableStyleMedium2" defaultPivotStyle="PivotStyleLight16"/>
  <colors>
    <mruColors>
      <color rgb="FFFFB8C1"/>
      <color rgb="FFD7153A"/>
      <color rgb="FFEBEBEB"/>
      <color rgb="FFFFE6EA"/>
      <color rgb="FFCBEDFD"/>
      <color rgb="FF002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C0BEC9F5-A81B-4B37-ACBF-E7A6152A6D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0</xdr:col>
      <xdr:colOff>200025</xdr:colOff>
      <xdr:row>2</xdr:row>
      <xdr:rowOff>73025</xdr:rowOff>
    </xdr:from>
    <xdr:to>
      <xdr:col>11</xdr:col>
      <xdr:colOff>473075</xdr:colOff>
      <xdr:row>8</xdr:row>
      <xdr:rowOff>66675</xdr:rowOff>
    </xdr:to>
    <xdr:sp macro="" textlink="">
      <xdr:nvSpPr>
        <xdr:cNvPr id="2" name="Rectangle 1">
          <a:extLst>
            <a:ext uri="{FF2B5EF4-FFF2-40B4-BE49-F238E27FC236}">
              <a16:creationId xmlns:a16="http://schemas.microsoft.com/office/drawing/2014/main" id="{3352F660-C7F4-E2E9-12DF-720102470516}"/>
            </a:ext>
          </a:extLst>
        </xdr:cNvPr>
        <xdr:cNvSpPr/>
      </xdr:nvSpPr>
      <xdr:spPr>
        <a:xfrm>
          <a:off x="200025" y="454025"/>
          <a:ext cx="6978650" cy="1136650"/>
        </a:xfrm>
        <a:prstGeom prst="rect">
          <a:avLst/>
        </a:prstGeom>
        <a:solidFill>
          <a:srgbClr val="FFB8C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AU" sz="1200">
              <a:solidFill>
                <a:sysClr val="windowText" lastClr="000000"/>
              </a:solidFill>
              <a:effectLst/>
              <a:latin typeface="Arial" panose="020B0604020202020204" pitchFamily="34" charset="0"/>
              <a:ea typeface="+mn-ea"/>
              <a:cs typeface="Arial" panose="020B0604020202020204" pitchFamily="34" charset="0"/>
            </a:rPr>
            <a:t>Gianni is preparing her tax return for the financial year 2024–25. Last year she earned a gross annual salary of $97,000 and had deductions of $1,300. This year she is expected to have the same amount in deductions, but her income has increased by $15,300.</a:t>
          </a:r>
        </a:p>
        <a:p>
          <a:r>
            <a:rPr lang="en-AU" sz="1200">
              <a:solidFill>
                <a:sysClr val="windowText" lastClr="000000"/>
              </a:solidFill>
              <a:effectLst/>
              <a:latin typeface="Arial" panose="020B0604020202020204" pitchFamily="34" charset="0"/>
              <a:ea typeface="+mn-ea"/>
              <a:cs typeface="Arial" panose="020B0604020202020204" pitchFamily="34" charset="0"/>
            </a:rPr>
            <a:t>How much extra net pay do we expect Gianni to have received for that financial year assuming that the tax rates were the same in the year prior?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hyperlink" Target="https://educationstandards.nsw.edu.au/wps/portal/nesa/mini-footer/copyrigh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DB9B5-0453-4E14-89BC-CE3ACC5D76A6}">
  <dimension ref="A1:A19"/>
  <sheetViews>
    <sheetView tabSelected="1" workbookViewId="0">
      <selection activeCell="A2" sqref="A2"/>
    </sheetView>
  </sheetViews>
  <sheetFormatPr defaultColWidth="8.7265625" defaultRowHeight="14.5" x14ac:dyDescent="0.35"/>
  <cols>
    <col min="1" max="1" width="122.81640625" style="11" customWidth="1"/>
    <col min="2" max="16384" width="8.7265625" style="11"/>
  </cols>
  <sheetData>
    <row r="1" spans="1:1" ht="76.150000000000006" customHeight="1" x14ac:dyDescent="0.35">
      <c r="A1" s="10" t="s">
        <v>46</v>
      </c>
    </row>
    <row r="2" spans="1:1" ht="76.150000000000006" customHeight="1" x14ac:dyDescent="0.35">
      <c r="A2" s="12" t="s">
        <v>81</v>
      </c>
    </row>
    <row r="3" spans="1:1" ht="42" customHeight="1" x14ac:dyDescent="0.35">
      <c r="A3" s="13" t="s">
        <v>69</v>
      </c>
    </row>
    <row r="4" spans="1:1" ht="25.15" customHeight="1" x14ac:dyDescent="0.35">
      <c r="A4" s="60" t="s">
        <v>60</v>
      </c>
    </row>
    <row r="5" spans="1:1" ht="25.15" customHeight="1" x14ac:dyDescent="0.35">
      <c r="A5" s="60" t="s">
        <v>64</v>
      </c>
    </row>
    <row r="6" spans="1:1" ht="60" customHeight="1" x14ac:dyDescent="0.35">
      <c r="A6" s="13" t="s">
        <v>0</v>
      </c>
    </row>
    <row r="7" spans="1:1" ht="25.15" customHeight="1" x14ac:dyDescent="0.35">
      <c r="A7" s="60" t="s">
        <v>66</v>
      </c>
    </row>
    <row r="8" spans="1:1" ht="25.15" customHeight="1" x14ac:dyDescent="0.35">
      <c r="A8" s="60" t="s">
        <v>67</v>
      </c>
    </row>
    <row r="9" spans="1:1" ht="25.15" customHeight="1" x14ac:dyDescent="0.35">
      <c r="A9" s="60" t="s">
        <v>61</v>
      </c>
    </row>
    <row r="10" spans="1:1" ht="25.15" customHeight="1" x14ac:dyDescent="0.35">
      <c r="A10" s="60" t="s">
        <v>62</v>
      </c>
    </row>
    <row r="11" spans="1:1" ht="25.15" customHeight="1" x14ac:dyDescent="0.35">
      <c r="A11" s="60" t="s">
        <v>63</v>
      </c>
    </row>
    <row r="12" spans="1:1" ht="15.75" customHeight="1" x14ac:dyDescent="0.35">
      <c r="A12" s="14"/>
    </row>
    <row r="13" spans="1:1" ht="46.5" customHeight="1" x14ac:dyDescent="0.35">
      <c r="A13" s="13" t="s">
        <v>1</v>
      </c>
    </row>
    <row r="14" spans="1:1" ht="46.5" x14ac:dyDescent="0.35">
      <c r="A14" s="61" t="s">
        <v>71</v>
      </c>
    </row>
    <row r="15" spans="1:1" ht="25.15" customHeight="1" x14ac:dyDescent="0.35">
      <c r="A15" s="61" t="s">
        <v>72</v>
      </c>
    </row>
    <row r="16" spans="1:1" ht="28.5" customHeight="1" thickBot="1" x14ac:dyDescent="0.4">
      <c r="A16" s="14"/>
    </row>
    <row r="17" spans="1:1" ht="44.25" customHeight="1" thickBot="1" x14ac:dyDescent="0.4">
      <c r="A17" s="72" t="s">
        <v>70</v>
      </c>
    </row>
    <row r="18" spans="1:1" x14ac:dyDescent="0.35">
      <c r="A18" s="15"/>
    </row>
    <row r="19" spans="1:1" s="17" customFormat="1" ht="13" x14ac:dyDescent="0.35">
      <c r="A19" s="16" t="s">
        <v>47</v>
      </c>
    </row>
  </sheetData>
  <hyperlinks>
    <hyperlink ref="A19" r:id="rId1" display="© NSW Department of Education, 2021" xr:uid="{BF4F1075-82AA-4AD2-B8AE-5B6811B761B0}"/>
    <hyperlink ref="A17" r:id="rId2" display="Mathematics Standard 11-12 Syllabus © NSW Education Standards Authority (NESA) for and on behalf of the Crown in right of the State of New South Wales, 2022." xr:uid="{F31F5E39-3E26-4E97-B786-66CBB2553E4E}"/>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C602-077E-4EA9-9A7B-BE4A9B949430}">
  <dimension ref="A1:U28"/>
  <sheetViews>
    <sheetView topLeftCell="A6" zoomScale="112" zoomScaleNormal="112" workbookViewId="0">
      <selection activeCell="C24" sqref="C24"/>
    </sheetView>
  </sheetViews>
  <sheetFormatPr defaultColWidth="9.1796875" defaultRowHeight="14" x14ac:dyDescent="0.3"/>
  <cols>
    <col min="1" max="1" width="4.26953125" style="48" customWidth="1"/>
    <col min="2" max="2" width="27.7265625" style="48" bestFit="1" customWidth="1"/>
    <col min="3" max="3" width="23" style="48" bestFit="1" customWidth="1"/>
    <col min="4" max="5" width="12.1796875" style="48" bestFit="1" customWidth="1"/>
    <col min="6" max="6" width="18" style="48" customWidth="1"/>
    <col min="7" max="7" width="15.7265625" style="48" bestFit="1" customWidth="1"/>
    <col min="8" max="8" width="11" style="48" bestFit="1" customWidth="1"/>
    <col min="9" max="9" width="27.7265625" style="48" bestFit="1" customWidth="1"/>
    <col min="10" max="10" width="23.26953125" style="48" bestFit="1" customWidth="1"/>
    <col min="11" max="11" width="8" style="48" bestFit="1" customWidth="1"/>
    <col min="12" max="12" width="11.54296875" style="48" bestFit="1" customWidth="1"/>
    <col min="13" max="13" width="14.81640625" style="48" bestFit="1" customWidth="1"/>
    <col min="14" max="15" width="9.1796875" style="48"/>
    <col min="16" max="16" width="26.7265625" style="48" bestFit="1" customWidth="1"/>
    <col min="17" max="17" width="27.26953125" style="48" customWidth="1"/>
    <col min="18" max="18" width="14.81640625" style="48" bestFit="1" customWidth="1"/>
    <col min="19" max="19" width="5.453125" style="48" bestFit="1" customWidth="1"/>
    <col min="20" max="20" width="17.453125" style="48" bestFit="1" customWidth="1"/>
    <col min="21" max="16384" width="9.1796875" style="48"/>
  </cols>
  <sheetData>
    <row r="1" spans="1:21" ht="65.25" customHeight="1" x14ac:dyDescent="0.3">
      <c r="A1" s="33"/>
      <c r="B1" s="41" t="s">
        <v>38</v>
      </c>
      <c r="C1" s="42"/>
      <c r="D1" s="43"/>
      <c r="E1" s="43"/>
      <c r="F1" s="43"/>
      <c r="G1" s="62"/>
      <c r="H1" s="44"/>
      <c r="I1" s="41" t="s">
        <v>40</v>
      </c>
      <c r="J1" s="42"/>
      <c r="K1" s="43"/>
      <c r="L1" s="43"/>
      <c r="M1" s="43"/>
      <c r="N1" s="62"/>
      <c r="O1" s="9"/>
      <c r="P1" s="9"/>
      <c r="Q1" s="9"/>
      <c r="R1" s="9"/>
      <c r="S1" s="9"/>
      <c r="T1" s="9"/>
      <c r="U1" s="9"/>
    </row>
    <row r="2" spans="1:21" ht="48" customHeight="1" x14ac:dyDescent="0.3">
      <c r="A2" s="38"/>
      <c r="B2" s="9" t="s">
        <v>17</v>
      </c>
      <c r="C2" s="5" t="s">
        <v>80</v>
      </c>
      <c r="D2" s="9"/>
      <c r="E2" s="9" t="s">
        <v>18</v>
      </c>
      <c r="F2" s="63" t="s">
        <v>19</v>
      </c>
      <c r="G2" s="64"/>
      <c r="H2" s="38"/>
      <c r="I2" s="9" t="s">
        <v>17</v>
      </c>
      <c r="J2" s="5" t="s">
        <v>80</v>
      </c>
      <c r="K2" s="9"/>
      <c r="L2" s="9" t="s">
        <v>18</v>
      </c>
      <c r="M2" s="63" t="s">
        <v>19</v>
      </c>
      <c r="N2" s="64"/>
      <c r="O2" s="9"/>
      <c r="P2" s="33" t="s">
        <v>75</v>
      </c>
      <c r="Q2" s="9"/>
      <c r="R2" s="9"/>
      <c r="S2" s="9"/>
      <c r="T2" s="9"/>
      <c r="U2" s="9"/>
    </row>
    <row r="3" spans="1:21" ht="23.65" customHeight="1" x14ac:dyDescent="0.3">
      <c r="A3" s="38"/>
      <c r="B3" s="32"/>
      <c r="C3" s="32"/>
      <c r="D3" s="9"/>
      <c r="E3" s="9"/>
      <c r="F3" s="9"/>
      <c r="G3" s="64"/>
      <c r="H3" s="38"/>
      <c r="I3" s="32"/>
      <c r="J3" s="32"/>
      <c r="K3" s="9"/>
      <c r="L3" s="9"/>
      <c r="M3" s="9"/>
      <c r="N3" s="64"/>
      <c r="O3" s="9"/>
      <c r="P3" s="34" t="s">
        <v>8</v>
      </c>
      <c r="Q3" s="34" t="s">
        <v>82</v>
      </c>
      <c r="R3" s="34" t="s">
        <v>5</v>
      </c>
      <c r="S3" s="34" t="s">
        <v>2</v>
      </c>
      <c r="T3" s="34" t="s">
        <v>6</v>
      </c>
      <c r="U3" s="9"/>
    </row>
    <row r="4" spans="1:21" x14ac:dyDescent="0.3">
      <c r="A4" s="38"/>
      <c r="B4" s="45" t="s">
        <v>20</v>
      </c>
      <c r="C4" s="5">
        <v>123456</v>
      </c>
      <c r="D4" s="9"/>
      <c r="E4" s="9" t="s">
        <v>21</v>
      </c>
      <c r="F4" s="4">
        <v>45850</v>
      </c>
      <c r="G4" s="64"/>
      <c r="H4" s="38"/>
      <c r="I4" s="45" t="s">
        <v>20</v>
      </c>
      <c r="J4" s="5">
        <v>123456</v>
      </c>
      <c r="K4" s="9"/>
      <c r="L4" s="9" t="s">
        <v>21</v>
      </c>
      <c r="M4" s="4">
        <v>45850</v>
      </c>
      <c r="N4" s="64"/>
      <c r="O4" s="9"/>
      <c r="P4" s="35">
        <v>0</v>
      </c>
      <c r="Q4" s="35">
        <v>18200</v>
      </c>
      <c r="R4" s="35">
        <v>0</v>
      </c>
      <c r="S4" s="35">
        <v>0</v>
      </c>
      <c r="T4" s="35">
        <v>0</v>
      </c>
      <c r="U4" s="9"/>
    </row>
    <row r="5" spans="1:21" x14ac:dyDescent="0.3">
      <c r="A5" s="38"/>
      <c r="B5" s="9"/>
      <c r="C5" s="9"/>
      <c r="D5" s="9"/>
      <c r="E5" s="9"/>
      <c r="F5" s="9"/>
      <c r="G5" s="64"/>
      <c r="H5" s="38"/>
      <c r="I5" s="9"/>
      <c r="J5" s="9"/>
      <c r="K5" s="9"/>
      <c r="L5" s="9"/>
      <c r="M5" s="9"/>
      <c r="N5" s="64"/>
      <c r="O5" s="9"/>
      <c r="P5" s="35">
        <v>18201</v>
      </c>
      <c r="Q5" s="35">
        <v>45000</v>
      </c>
      <c r="R5" s="35">
        <v>18200</v>
      </c>
      <c r="S5" s="35">
        <v>0.16</v>
      </c>
      <c r="T5" s="35">
        <v>0</v>
      </c>
      <c r="U5" s="9"/>
    </row>
    <row r="6" spans="1:21" x14ac:dyDescent="0.3">
      <c r="A6" s="38"/>
      <c r="B6" s="9" t="s">
        <v>22</v>
      </c>
      <c r="C6" s="5" t="s">
        <v>36</v>
      </c>
      <c r="D6" s="9"/>
      <c r="E6" s="9"/>
      <c r="F6" s="9"/>
      <c r="G6" s="64"/>
      <c r="H6" s="38"/>
      <c r="I6" s="9" t="s">
        <v>22</v>
      </c>
      <c r="J6" s="5" t="s">
        <v>41</v>
      </c>
      <c r="K6" s="9"/>
      <c r="L6" s="9"/>
      <c r="M6" s="9"/>
      <c r="N6" s="64"/>
      <c r="O6" s="9"/>
      <c r="P6" s="35">
        <v>45001</v>
      </c>
      <c r="Q6" s="35">
        <v>135000</v>
      </c>
      <c r="R6" s="35">
        <v>45000</v>
      </c>
      <c r="S6" s="35">
        <v>0.3</v>
      </c>
      <c r="T6" s="35">
        <v>4288</v>
      </c>
      <c r="U6" s="9"/>
    </row>
    <row r="7" spans="1:21" x14ac:dyDescent="0.3">
      <c r="A7" s="38"/>
      <c r="B7" s="9"/>
      <c r="C7" s="9"/>
      <c r="D7" s="9"/>
      <c r="E7" s="9"/>
      <c r="F7" s="9"/>
      <c r="G7" s="64"/>
      <c r="H7" s="38"/>
      <c r="I7" s="9"/>
      <c r="J7" s="9"/>
      <c r="K7" s="9"/>
      <c r="L7" s="9"/>
      <c r="M7" s="9"/>
      <c r="N7" s="64"/>
      <c r="O7" s="9"/>
      <c r="P7" s="35">
        <v>135001</v>
      </c>
      <c r="Q7" s="35">
        <v>190000</v>
      </c>
      <c r="R7" s="35">
        <v>135000</v>
      </c>
      <c r="S7" s="35">
        <v>0.37</v>
      </c>
      <c r="T7" s="35">
        <v>31288</v>
      </c>
      <c r="U7" s="9"/>
    </row>
    <row r="8" spans="1:21" x14ac:dyDescent="0.3">
      <c r="A8" s="38"/>
      <c r="B8" s="9" t="s">
        <v>23</v>
      </c>
      <c r="C8" s="5" t="s">
        <v>24</v>
      </c>
      <c r="D8" s="9"/>
      <c r="E8" s="9"/>
      <c r="F8" s="9"/>
      <c r="G8" s="64"/>
      <c r="H8" s="38"/>
      <c r="I8" s="9" t="s">
        <v>23</v>
      </c>
      <c r="J8" s="5" t="s">
        <v>24</v>
      </c>
      <c r="K8" s="9"/>
      <c r="L8" s="9"/>
      <c r="M8" s="9"/>
      <c r="N8" s="64"/>
      <c r="O8" s="9"/>
      <c r="P8" s="35">
        <v>190001</v>
      </c>
      <c r="Q8" s="37" t="s">
        <v>7</v>
      </c>
      <c r="R8" s="35">
        <v>190000</v>
      </c>
      <c r="S8" s="35">
        <v>0.45</v>
      </c>
      <c r="T8" s="35">
        <v>51638</v>
      </c>
      <c r="U8" s="9"/>
    </row>
    <row r="9" spans="1:21" x14ac:dyDescent="0.3">
      <c r="A9" s="38"/>
      <c r="B9" s="9"/>
      <c r="C9" s="9"/>
      <c r="D9" s="9"/>
      <c r="E9" s="9"/>
      <c r="F9" s="9"/>
      <c r="G9" s="64"/>
      <c r="H9" s="38"/>
      <c r="I9" s="9"/>
      <c r="J9" s="9"/>
      <c r="K9" s="9"/>
      <c r="L9" s="9"/>
      <c r="M9" s="9"/>
      <c r="N9" s="64"/>
      <c r="O9" s="9"/>
      <c r="P9" s="9"/>
      <c r="Q9" s="9"/>
      <c r="R9" s="9"/>
      <c r="S9" s="9"/>
      <c r="T9" s="9"/>
      <c r="U9" s="9"/>
    </row>
    <row r="10" spans="1:21" x14ac:dyDescent="0.3">
      <c r="A10" s="38"/>
      <c r="B10" s="9" t="s">
        <v>25</v>
      </c>
      <c r="C10" s="5" t="s">
        <v>26</v>
      </c>
      <c r="D10" s="9"/>
      <c r="E10" s="9"/>
      <c r="F10" s="9"/>
      <c r="G10" s="64"/>
      <c r="H10" s="38"/>
      <c r="I10" s="9" t="s">
        <v>25</v>
      </c>
      <c r="J10" s="5" t="s">
        <v>26</v>
      </c>
      <c r="K10" s="9"/>
      <c r="L10" s="9"/>
      <c r="M10" s="9"/>
      <c r="N10" s="64"/>
      <c r="O10" s="9"/>
      <c r="P10" s="9"/>
      <c r="Q10" s="9"/>
      <c r="R10" s="9"/>
      <c r="S10" s="9"/>
      <c r="T10" s="9"/>
      <c r="U10" s="9"/>
    </row>
    <row r="11" spans="1:21" x14ac:dyDescent="0.3">
      <c r="A11" s="38"/>
      <c r="B11" s="9"/>
      <c r="C11" s="9"/>
      <c r="D11" s="9"/>
      <c r="E11" s="9"/>
      <c r="F11" s="9"/>
      <c r="G11" s="64"/>
      <c r="H11" s="38"/>
      <c r="I11" s="9"/>
      <c r="J11" s="9"/>
      <c r="K11" s="9"/>
      <c r="L11" s="9"/>
      <c r="M11" s="9"/>
      <c r="N11" s="64"/>
      <c r="O11" s="9"/>
      <c r="P11" s="9"/>
      <c r="Q11" s="9"/>
      <c r="R11" s="9"/>
      <c r="S11" s="9"/>
      <c r="T11" s="9"/>
      <c r="U11" s="9"/>
    </row>
    <row r="12" spans="1:21" x14ac:dyDescent="0.3">
      <c r="A12" s="38"/>
      <c r="B12" s="9" t="s">
        <v>27</v>
      </c>
      <c r="C12" s="5" t="s">
        <v>28</v>
      </c>
      <c r="D12" s="9"/>
      <c r="E12" s="9"/>
      <c r="F12" s="9"/>
      <c r="G12" s="64"/>
      <c r="H12" s="38"/>
      <c r="I12" s="9" t="s">
        <v>27</v>
      </c>
      <c r="J12" s="5" t="s">
        <v>28</v>
      </c>
      <c r="K12" s="9"/>
      <c r="L12" s="9"/>
      <c r="M12" s="9"/>
      <c r="N12" s="64"/>
    </row>
    <row r="13" spans="1:21" x14ac:dyDescent="0.3">
      <c r="A13" s="38"/>
      <c r="B13" s="9"/>
      <c r="C13" s="9"/>
      <c r="D13" s="9"/>
      <c r="E13" s="9"/>
      <c r="F13" s="9"/>
      <c r="G13" s="64"/>
      <c r="H13" s="38"/>
      <c r="I13" s="9"/>
      <c r="J13" s="9"/>
      <c r="K13" s="9"/>
      <c r="L13" s="9"/>
      <c r="M13" s="9"/>
      <c r="N13" s="64"/>
    </row>
    <row r="14" spans="1:21" x14ac:dyDescent="0.3">
      <c r="A14" s="38"/>
      <c r="B14" s="9" t="s">
        <v>29</v>
      </c>
      <c r="C14" s="6">
        <v>24.73</v>
      </c>
      <c r="D14" s="9"/>
      <c r="E14" s="9"/>
      <c r="F14" s="9"/>
      <c r="G14" s="64"/>
      <c r="H14" s="38"/>
      <c r="I14" s="9" t="s">
        <v>29</v>
      </c>
      <c r="J14" s="6">
        <v>24.73</v>
      </c>
      <c r="K14" s="9"/>
      <c r="L14" s="9"/>
      <c r="M14" s="9"/>
      <c r="N14" s="64"/>
    </row>
    <row r="15" spans="1:21" x14ac:dyDescent="0.3">
      <c r="A15" s="38"/>
      <c r="B15" s="9"/>
      <c r="C15" s="9"/>
      <c r="D15" s="9"/>
      <c r="E15" s="9"/>
      <c r="F15" s="9"/>
      <c r="G15" s="64"/>
      <c r="H15" s="38"/>
      <c r="I15" s="9"/>
      <c r="J15" s="9"/>
      <c r="K15" s="9"/>
      <c r="L15" s="9"/>
      <c r="M15" s="9"/>
      <c r="N15" s="64"/>
    </row>
    <row r="16" spans="1:21" x14ac:dyDescent="0.3">
      <c r="A16" s="38"/>
      <c r="B16" s="46" t="s">
        <v>30</v>
      </c>
      <c r="C16" s="46" t="s">
        <v>31</v>
      </c>
      <c r="D16" s="46" t="s">
        <v>2</v>
      </c>
      <c r="E16" s="46" t="s">
        <v>32</v>
      </c>
      <c r="F16" s="9"/>
      <c r="G16" s="64"/>
      <c r="H16" s="38"/>
      <c r="I16" s="46" t="s">
        <v>30</v>
      </c>
      <c r="J16" s="46" t="s">
        <v>31</v>
      </c>
      <c r="K16" s="46" t="s">
        <v>2</v>
      </c>
      <c r="L16" s="46" t="s">
        <v>32</v>
      </c>
      <c r="M16" s="9"/>
      <c r="N16" s="64"/>
    </row>
    <row r="17" spans="1:14" x14ac:dyDescent="0.3">
      <c r="A17" s="38"/>
      <c r="B17" s="65" t="s">
        <v>33</v>
      </c>
      <c r="C17" s="65">
        <v>15</v>
      </c>
      <c r="D17" s="66">
        <f>C14</f>
        <v>24.73</v>
      </c>
      <c r="E17" s="66">
        <f>D17*C17</f>
        <v>370.95</v>
      </c>
      <c r="F17" s="9"/>
      <c r="G17" s="64"/>
      <c r="H17" s="38"/>
      <c r="I17" s="65" t="s">
        <v>33</v>
      </c>
      <c r="J17" s="65">
        <v>15</v>
      </c>
      <c r="K17" s="66">
        <f>J14</f>
        <v>24.73</v>
      </c>
      <c r="L17" s="66">
        <f>K17*J17</f>
        <v>370.95</v>
      </c>
      <c r="M17" s="9"/>
      <c r="N17" s="64"/>
    </row>
    <row r="18" spans="1:14" x14ac:dyDescent="0.3">
      <c r="A18" s="38"/>
      <c r="B18" s="65" t="s">
        <v>34</v>
      </c>
      <c r="C18" s="65">
        <v>8</v>
      </c>
      <c r="D18" s="66">
        <f>C14*0.5</f>
        <v>12.365</v>
      </c>
      <c r="E18" s="66">
        <f t="shared" ref="E18:E20" si="0">D18*C18</f>
        <v>98.92</v>
      </c>
      <c r="F18" s="9"/>
      <c r="G18" s="64"/>
      <c r="H18" s="38"/>
      <c r="I18" s="65" t="s">
        <v>34</v>
      </c>
      <c r="J18" s="65">
        <v>8</v>
      </c>
      <c r="K18" s="66">
        <f>J14*0.5</f>
        <v>12.365</v>
      </c>
      <c r="L18" s="66">
        <f t="shared" ref="L18:L20" si="1">K18*J18</f>
        <v>98.92</v>
      </c>
      <c r="M18" s="9"/>
      <c r="N18" s="64"/>
    </row>
    <row r="19" spans="1:14" x14ac:dyDescent="0.3">
      <c r="A19" s="38"/>
      <c r="B19" s="65" t="s">
        <v>73</v>
      </c>
      <c r="C19" s="65">
        <v>1.5</v>
      </c>
      <c r="D19" s="66">
        <f>C14</f>
        <v>24.73</v>
      </c>
      <c r="E19" s="66">
        <f t="shared" si="0"/>
        <v>37.094999999999999</v>
      </c>
      <c r="F19" s="9"/>
      <c r="G19" s="64"/>
      <c r="H19" s="38"/>
      <c r="I19" s="65" t="s">
        <v>73</v>
      </c>
      <c r="J19" s="65">
        <v>1.5</v>
      </c>
      <c r="K19" s="66">
        <f>J14</f>
        <v>24.73</v>
      </c>
      <c r="L19" s="66">
        <f t="shared" si="1"/>
        <v>37.094999999999999</v>
      </c>
      <c r="M19" s="9"/>
      <c r="N19" s="64"/>
    </row>
    <row r="20" spans="1:14" x14ac:dyDescent="0.3">
      <c r="A20" s="38"/>
      <c r="B20" s="65" t="s">
        <v>74</v>
      </c>
      <c r="C20" s="65">
        <v>3</v>
      </c>
      <c r="D20" s="66">
        <f>C14*1.5</f>
        <v>37.094999999999999</v>
      </c>
      <c r="E20" s="66">
        <f t="shared" si="0"/>
        <v>111.285</v>
      </c>
      <c r="F20" s="9"/>
      <c r="G20" s="64"/>
      <c r="H20" s="38"/>
      <c r="I20" s="65" t="s">
        <v>74</v>
      </c>
      <c r="J20" s="65">
        <v>3</v>
      </c>
      <c r="K20" s="66">
        <f>J14*1.5</f>
        <v>37.094999999999999</v>
      </c>
      <c r="L20" s="66">
        <f t="shared" si="1"/>
        <v>111.285</v>
      </c>
      <c r="M20" s="9"/>
      <c r="N20" s="64"/>
    </row>
    <row r="21" spans="1:14" x14ac:dyDescent="0.3">
      <c r="A21" s="38"/>
      <c r="B21" s="9"/>
      <c r="C21" s="7" t="s">
        <v>35</v>
      </c>
      <c r="D21" s="7"/>
      <c r="E21" s="8">
        <f>SUM(E17:E20)</f>
        <v>618.25</v>
      </c>
      <c r="F21" s="9"/>
      <c r="G21" s="64"/>
      <c r="H21" s="38"/>
      <c r="I21" s="9"/>
      <c r="J21" s="7" t="s">
        <v>35</v>
      </c>
      <c r="K21" s="7"/>
      <c r="L21" s="8">
        <f>SUM(L17:L20)</f>
        <v>618.25</v>
      </c>
      <c r="M21" s="9"/>
      <c r="N21" s="64"/>
    </row>
    <row r="22" spans="1:14" x14ac:dyDescent="0.3">
      <c r="A22" s="38"/>
      <c r="B22" s="9"/>
      <c r="C22" s="9"/>
      <c r="D22" s="9"/>
      <c r="E22" s="9"/>
      <c r="F22" s="9"/>
      <c r="G22" s="64"/>
      <c r="H22" s="38"/>
      <c r="I22" s="9"/>
      <c r="J22" s="9"/>
      <c r="K22" s="9"/>
      <c r="L22" s="9"/>
      <c r="M22" s="9"/>
      <c r="N22" s="64"/>
    </row>
    <row r="23" spans="1:14" x14ac:dyDescent="0.3">
      <c r="A23" s="38"/>
      <c r="B23" s="46" t="s">
        <v>3</v>
      </c>
      <c r="C23" s="46" t="s">
        <v>37</v>
      </c>
      <c r="D23" s="9"/>
      <c r="E23" s="9"/>
      <c r="F23" s="9"/>
      <c r="G23" s="64"/>
      <c r="H23" s="38"/>
      <c r="I23" s="46" t="s">
        <v>3</v>
      </c>
      <c r="J23" s="46" t="s">
        <v>37</v>
      </c>
      <c r="K23" s="9"/>
      <c r="L23" s="9"/>
      <c r="M23" s="9"/>
      <c r="N23" s="64"/>
    </row>
    <row r="24" spans="1:14" x14ac:dyDescent="0.3">
      <c r="A24" s="38"/>
      <c r="B24" s="65" t="s">
        <v>42</v>
      </c>
      <c r="C24" s="73">
        <v>53</v>
      </c>
      <c r="D24" s="9"/>
      <c r="E24" s="9"/>
      <c r="F24" s="9"/>
      <c r="G24" s="64"/>
      <c r="H24" s="38"/>
      <c r="I24" s="65" t="s">
        <v>42</v>
      </c>
      <c r="J24" s="67">
        <v>132</v>
      </c>
      <c r="K24" s="9"/>
      <c r="L24" s="9"/>
      <c r="M24" s="9"/>
      <c r="N24" s="64"/>
    </row>
    <row r="25" spans="1:14" x14ac:dyDescent="0.3">
      <c r="A25" s="38"/>
      <c r="B25" s="9"/>
      <c r="C25" s="9"/>
      <c r="D25" s="9"/>
      <c r="E25" s="9"/>
      <c r="F25" s="9"/>
      <c r="G25" s="64"/>
      <c r="H25" s="38"/>
      <c r="I25" s="9"/>
      <c r="J25" s="9"/>
      <c r="K25" s="9"/>
      <c r="L25" s="9"/>
      <c r="M25" s="9"/>
      <c r="N25" s="64"/>
    </row>
    <row r="26" spans="1:14" x14ac:dyDescent="0.3">
      <c r="A26" s="38"/>
      <c r="B26" s="46" t="s">
        <v>39</v>
      </c>
      <c r="C26" s="46" t="s">
        <v>37</v>
      </c>
      <c r="D26" s="9"/>
      <c r="E26" s="9"/>
      <c r="F26" s="9"/>
      <c r="G26" s="64"/>
      <c r="H26" s="38"/>
      <c r="I26" s="46" t="s">
        <v>39</v>
      </c>
      <c r="J26" s="46" t="s">
        <v>37</v>
      </c>
      <c r="K26" s="9"/>
      <c r="L26" s="9"/>
      <c r="M26" s="9"/>
      <c r="N26" s="64"/>
    </row>
    <row r="27" spans="1:14" x14ac:dyDescent="0.3">
      <c r="A27" s="38"/>
      <c r="B27" s="65" t="s">
        <v>32</v>
      </c>
      <c r="C27" s="66">
        <f>E21-C24</f>
        <v>565.25</v>
      </c>
      <c r="D27" s="9"/>
      <c r="E27" s="9"/>
      <c r="F27" s="9"/>
      <c r="G27" s="64"/>
      <c r="H27" s="38"/>
      <c r="I27" s="65" t="s">
        <v>32</v>
      </c>
      <c r="J27" s="66">
        <f>L21-J24</f>
        <v>486.25</v>
      </c>
      <c r="K27" s="9"/>
      <c r="L27" s="9"/>
      <c r="M27" s="9"/>
      <c r="N27" s="64"/>
    </row>
    <row r="28" spans="1:14" ht="14.5" thickBot="1" x14ac:dyDescent="0.35">
      <c r="A28" s="47"/>
      <c r="B28" s="68"/>
      <c r="C28" s="68"/>
      <c r="D28" s="68"/>
      <c r="E28" s="68"/>
      <c r="F28" s="68"/>
      <c r="G28" s="69"/>
      <c r="H28" s="47"/>
      <c r="I28" s="68"/>
      <c r="J28" s="68"/>
      <c r="K28" s="68"/>
      <c r="L28" s="68"/>
      <c r="M28" s="68"/>
      <c r="N28" s="69"/>
    </row>
  </sheetData>
  <phoneticPr fontId="10"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1EED-5EC7-4D96-8281-D857F844B409}">
  <dimension ref="A1:I23"/>
  <sheetViews>
    <sheetView workbookViewId="0">
      <selection activeCell="L13" sqref="L13"/>
    </sheetView>
  </sheetViews>
  <sheetFormatPr defaultRowHeight="14.5" x14ac:dyDescent="0.35"/>
  <cols>
    <col min="1" max="1" width="30.26953125" customWidth="1"/>
    <col min="2" max="2" width="18.81640625" customWidth="1"/>
    <col min="4" max="4" width="26.7265625" bestFit="1" customWidth="1"/>
    <col min="5" max="5" width="27.26953125" customWidth="1"/>
    <col min="6" max="6" width="18.1796875" customWidth="1"/>
    <col min="7" max="7" width="7.26953125" customWidth="1"/>
    <col min="8" max="8" width="17.453125" bestFit="1" customWidth="1"/>
  </cols>
  <sheetData>
    <row r="1" spans="1:9" ht="65.25" customHeight="1" x14ac:dyDescent="0.35">
      <c r="A1" s="29" t="s">
        <v>3</v>
      </c>
      <c r="B1" s="29"/>
      <c r="C1" s="30"/>
      <c r="D1" s="30"/>
      <c r="E1" s="30"/>
      <c r="F1" s="30"/>
      <c r="G1" s="30"/>
      <c r="H1" s="30"/>
      <c r="I1" s="30"/>
    </row>
    <row r="2" spans="1:9" ht="33.65" customHeight="1" x14ac:dyDescent="0.35">
      <c r="A2" s="31" t="s">
        <v>14</v>
      </c>
      <c r="B2" s="56">
        <v>618.25</v>
      </c>
      <c r="C2" s="30"/>
      <c r="D2" s="30"/>
      <c r="E2" s="30"/>
      <c r="F2" s="30"/>
      <c r="G2" s="30"/>
      <c r="H2" s="30"/>
      <c r="I2" s="30"/>
    </row>
    <row r="3" spans="1:9" ht="24.65" customHeight="1" x14ac:dyDescent="0.35">
      <c r="A3" s="31"/>
      <c r="B3" s="30"/>
      <c r="C3" s="30"/>
      <c r="D3" s="30"/>
      <c r="E3" s="30"/>
      <c r="F3" s="30"/>
      <c r="G3" s="30"/>
      <c r="H3" s="30"/>
      <c r="I3" s="30"/>
    </row>
    <row r="4" spans="1:9" ht="24" customHeight="1" x14ac:dyDescent="0.35">
      <c r="A4" s="32" t="s">
        <v>13</v>
      </c>
      <c r="B4" s="58"/>
      <c r="C4" s="30"/>
      <c r="D4" s="33" t="s">
        <v>75</v>
      </c>
      <c r="E4" s="30"/>
      <c r="F4" s="30"/>
      <c r="G4" s="30"/>
      <c r="H4" s="30"/>
      <c r="I4" s="30"/>
    </row>
    <row r="5" spans="1:9" ht="30" customHeight="1" x14ac:dyDescent="0.35">
      <c r="A5" s="32"/>
      <c r="B5" s="32"/>
      <c r="C5" s="30"/>
      <c r="D5" s="34" t="s">
        <v>8</v>
      </c>
      <c r="E5" s="34" t="s">
        <v>82</v>
      </c>
      <c r="F5" s="34" t="s">
        <v>5</v>
      </c>
      <c r="G5" s="34" t="s">
        <v>2</v>
      </c>
      <c r="H5" s="34" t="s">
        <v>6</v>
      </c>
      <c r="I5" s="30"/>
    </row>
    <row r="6" spans="1:9" ht="28.15" customHeight="1" x14ac:dyDescent="0.35">
      <c r="A6" s="32" t="s">
        <v>15</v>
      </c>
      <c r="B6" s="55"/>
      <c r="C6" s="30"/>
      <c r="D6" s="35">
        <v>0</v>
      </c>
      <c r="E6" s="35">
        <v>18200</v>
      </c>
      <c r="F6" s="35">
        <v>0</v>
      </c>
      <c r="G6" s="35">
        <v>0</v>
      </c>
      <c r="H6" s="35">
        <v>0</v>
      </c>
      <c r="I6" s="30"/>
    </row>
    <row r="7" spans="1:9" ht="28.15" customHeight="1" x14ac:dyDescent="0.35">
      <c r="A7" s="32"/>
      <c r="B7" s="32"/>
      <c r="C7" s="30"/>
      <c r="D7" s="35">
        <v>18201</v>
      </c>
      <c r="E7" s="35">
        <v>45000</v>
      </c>
      <c r="F7" s="35">
        <v>18200</v>
      </c>
      <c r="G7" s="35">
        <v>0.16</v>
      </c>
      <c r="H7" s="35">
        <v>0</v>
      </c>
      <c r="I7" s="30"/>
    </row>
    <row r="8" spans="1:9" ht="28.15" customHeight="1" x14ac:dyDescent="0.35">
      <c r="A8" s="32" t="s">
        <v>4</v>
      </c>
      <c r="B8" s="58"/>
      <c r="C8" s="30"/>
      <c r="D8" s="35">
        <v>45001</v>
      </c>
      <c r="E8" s="35">
        <v>135000</v>
      </c>
      <c r="F8" s="35">
        <v>45000</v>
      </c>
      <c r="G8" s="35">
        <v>0.3</v>
      </c>
      <c r="H8" s="35">
        <v>4288</v>
      </c>
      <c r="I8" s="30"/>
    </row>
    <row r="9" spans="1:9" ht="28.15" customHeight="1" x14ac:dyDescent="0.35">
      <c r="A9" s="32"/>
      <c r="B9" s="32"/>
      <c r="C9" s="30"/>
      <c r="D9" s="35">
        <v>135001</v>
      </c>
      <c r="E9" s="35">
        <v>190000</v>
      </c>
      <c r="F9" s="35">
        <v>135000</v>
      </c>
      <c r="G9" s="35">
        <v>0.37</v>
      </c>
      <c r="H9" s="35">
        <v>31288</v>
      </c>
      <c r="I9" s="30"/>
    </row>
    <row r="10" spans="1:9" ht="28.15" customHeight="1" x14ac:dyDescent="0.35">
      <c r="A10" s="32" t="s">
        <v>43</v>
      </c>
      <c r="B10" s="36">
        <f>(B8-(VLOOKUP(B8,D5:H10,3)))*VLOOKUP(B8,D5:H10,4)+VLOOKUP(B8,D5:H10,5)</f>
        <v>0</v>
      </c>
      <c r="C10" s="30"/>
      <c r="D10" s="35">
        <v>190001</v>
      </c>
      <c r="E10" s="37" t="s">
        <v>7</v>
      </c>
      <c r="F10" s="35">
        <v>190000</v>
      </c>
      <c r="G10" s="35">
        <v>0.45</v>
      </c>
      <c r="H10" s="35">
        <v>51638</v>
      </c>
      <c r="I10" s="30"/>
    </row>
    <row r="11" spans="1:9" ht="21" customHeight="1" x14ac:dyDescent="0.35">
      <c r="A11" s="32"/>
      <c r="B11" s="32"/>
      <c r="C11" s="30"/>
      <c r="D11" s="30"/>
      <c r="E11" s="30"/>
      <c r="F11" s="30"/>
      <c r="G11" s="30"/>
      <c r="H11" s="30"/>
      <c r="I11" s="30"/>
    </row>
    <row r="12" spans="1:9" ht="21" customHeight="1" x14ac:dyDescent="0.35">
      <c r="A12" s="38" t="s">
        <v>44</v>
      </c>
      <c r="B12" s="39">
        <f>IF(B8&gt;26000,B8*0.02,0)</f>
        <v>0</v>
      </c>
      <c r="C12" s="30"/>
      <c r="D12" s="30"/>
      <c r="E12" s="30"/>
      <c r="F12" s="30"/>
      <c r="G12" s="30"/>
      <c r="H12" s="30"/>
      <c r="I12" s="30"/>
    </row>
    <row r="13" spans="1:9" ht="21" customHeight="1" x14ac:dyDescent="0.35">
      <c r="A13" s="30"/>
      <c r="B13" s="30"/>
      <c r="C13" s="30"/>
      <c r="D13" s="30"/>
      <c r="E13" s="30"/>
      <c r="F13" s="30"/>
      <c r="G13" s="30"/>
      <c r="H13" s="30"/>
      <c r="I13" s="30"/>
    </row>
    <row r="14" spans="1:9" x14ac:dyDescent="0.35">
      <c r="A14" s="32" t="s">
        <v>68</v>
      </c>
      <c r="B14" s="58"/>
      <c r="C14" s="30"/>
      <c r="D14" s="30"/>
      <c r="E14" s="30"/>
      <c r="F14" s="30"/>
      <c r="G14" s="30"/>
      <c r="H14" s="30"/>
      <c r="I14" s="30"/>
    </row>
    <row r="15" spans="1:9" x14ac:dyDescent="0.35">
      <c r="A15" s="32"/>
      <c r="B15" s="32"/>
      <c r="C15" s="30"/>
      <c r="D15" s="30"/>
      <c r="E15" s="30"/>
      <c r="F15" s="30"/>
      <c r="G15" s="30"/>
      <c r="H15" s="30"/>
      <c r="I15" s="30"/>
    </row>
    <row r="16" spans="1:9" x14ac:dyDescent="0.35">
      <c r="A16" s="32" t="s">
        <v>16</v>
      </c>
      <c r="B16" s="58"/>
      <c r="C16" s="30"/>
      <c r="D16" s="30"/>
      <c r="E16" s="30"/>
      <c r="F16" s="30"/>
      <c r="G16" s="30"/>
      <c r="H16" s="30"/>
      <c r="I16" s="30"/>
    </row>
    <row r="17" spans="1:9" x14ac:dyDescent="0.35">
      <c r="A17" s="32"/>
      <c r="B17" s="32"/>
      <c r="C17" s="30"/>
      <c r="D17" s="30"/>
      <c r="E17" s="30"/>
      <c r="F17" s="30"/>
      <c r="G17" s="30"/>
      <c r="H17" s="30"/>
      <c r="I17" s="30"/>
    </row>
    <row r="18" spans="1:9" x14ac:dyDescent="0.35">
      <c r="A18" s="32" t="s">
        <v>65</v>
      </c>
      <c r="B18" s="59"/>
      <c r="C18" s="30"/>
      <c r="D18" s="30"/>
      <c r="E18" s="30"/>
      <c r="F18" s="30"/>
      <c r="G18" s="30"/>
      <c r="H18" s="30"/>
      <c r="I18" s="30"/>
    </row>
    <row r="19" spans="1:9" x14ac:dyDescent="0.35">
      <c r="A19" s="40"/>
      <c r="B19" s="32"/>
      <c r="C19" s="30"/>
      <c r="D19" s="30"/>
      <c r="E19" s="30"/>
      <c r="F19" s="30"/>
      <c r="G19" s="30"/>
      <c r="H19" s="30"/>
      <c r="I19" s="30"/>
    </row>
    <row r="20" spans="1:9" x14ac:dyDescent="0.35">
      <c r="A20" s="30"/>
      <c r="B20" s="30"/>
      <c r="C20" s="30"/>
      <c r="D20" s="30"/>
      <c r="E20" s="30"/>
      <c r="F20" s="30"/>
      <c r="G20" s="30"/>
      <c r="H20" s="30"/>
      <c r="I20" s="30"/>
    </row>
    <row r="21" spans="1:9" x14ac:dyDescent="0.35">
      <c r="A21" s="32"/>
      <c r="B21" s="32"/>
      <c r="C21" s="30"/>
      <c r="D21" s="30"/>
      <c r="E21" s="30"/>
      <c r="F21" s="30"/>
      <c r="G21" s="30"/>
      <c r="H21" s="30"/>
      <c r="I21" s="30"/>
    </row>
    <row r="22" spans="1:9" x14ac:dyDescent="0.35">
      <c r="A22" s="40"/>
      <c r="B22" s="32"/>
      <c r="C22" s="30"/>
      <c r="D22" s="30"/>
      <c r="E22" s="30"/>
      <c r="F22" s="30"/>
      <c r="G22" s="30"/>
      <c r="H22" s="30"/>
      <c r="I22" s="30"/>
    </row>
    <row r="23" spans="1:9" x14ac:dyDescent="0.35">
      <c r="A23" s="40"/>
      <c r="B23" s="32"/>
      <c r="C23" s="30"/>
      <c r="D23" s="30"/>
      <c r="E23" s="30"/>
      <c r="F23" s="30"/>
      <c r="G23" s="30"/>
      <c r="H23" s="30"/>
      <c r="I23" s="30"/>
    </row>
  </sheetData>
  <sheetProtection formatCells="0" formatColumns="0" formatRows="0"/>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FA06-2276-47D4-9513-3DFB7F1BCF85}">
  <dimension ref="A1:J28"/>
  <sheetViews>
    <sheetView workbookViewId="0">
      <selection activeCell="E1" sqref="E1"/>
    </sheetView>
  </sheetViews>
  <sheetFormatPr defaultColWidth="8.7265625" defaultRowHeight="14" x14ac:dyDescent="0.3"/>
  <cols>
    <col min="1" max="1" width="30.26953125" style="48" customWidth="1"/>
    <col min="2" max="2" width="16.453125" style="48" bestFit="1" customWidth="1"/>
    <col min="3" max="3" width="8.7265625" style="48"/>
    <col min="4" max="4" width="26.453125" style="48" customWidth="1"/>
    <col min="5" max="5" width="28.453125" style="48" customWidth="1"/>
    <col min="6" max="6" width="14.7265625" style="48" bestFit="1" customWidth="1"/>
    <col min="7" max="7" width="12.453125" style="48" customWidth="1"/>
    <col min="8" max="8" width="17.453125" style="48" bestFit="1" customWidth="1"/>
    <col min="9" max="16384" width="8.7265625" style="48"/>
  </cols>
  <sheetData>
    <row r="1" spans="1:10" ht="65.150000000000006" customHeight="1" x14ac:dyDescent="0.3">
      <c r="A1" s="29" t="s">
        <v>59</v>
      </c>
      <c r="B1" s="29"/>
      <c r="C1" s="9"/>
      <c r="D1" s="9"/>
      <c r="E1" s="9"/>
      <c r="F1" s="9"/>
      <c r="G1" s="9"/>
      <c r="H1" s="9"/>
      <c r="I1" s="9"/>
      <c r="J1" s="9"/>
    </row>
    <row r="2" spans="1:10" ht="23.15" customHeight="1" x14ac:dyDescent="0.3">
      <c r="A2" s="31" t="s">
        <v>14</v>
      </c>
      <c r="B2" s="52">
        <v>618</v>
      </c>
      <c r="C2" s="9"/>
      <c r="D2" s="9"/>
      <c r="E2" s="9"/>
      <c r="F2" s="9"/>
      <c r="G2" s="9"/>
      <c r="H2" s="9"/>
      <c r="I2" s="9"/>
      <c r="J2" s="9"/>
    </row>
    <row r="3" spans="1:10" ht="25.15" customHeight="1" x14ac:dyDescent="0.3">
      <c r="A3" s="31"/>
      <c r="B3" s="9"/>
      <c r="C3" s="9"/>
      <c r="D3" s="9"/>
      <c r="E3" s="9"/>
      <c r="F3" s="9"/>
      <c r="G3" s="9"/>
      <c r="H3" s="9"/>
      <c r="I3" s="9"/>
      <c r="J3" s="9"/>
    </row>
    <row r="4" spans="1:10" ht="27.65" customHeight="1" x14ac:dyDescent="0.3">
      <c r="A4" s="32" t="s">
        <v>13</v>
      </c>
      <c r="B4" s="57"/>
      <c r="C4" s="9"/>
      <c r="D4" s="33" t="s">
        <v>75</v>
      </c>
      <c r="E4" s="9"/>
      <c r="F4" s="9"/>
      <c r="G4" s="9"/>
      <c r="H4" s="9"/>
      <c r="I4" s="9"/>
      <c r="J4" s="9"/>
    </row>
    <row r="5" spans="1:10" ht="30" customHeight="1" x14ac:dyDescent="0.3">
      <c r="A5" s="32"/>
      <c r="B5" s="32"/>
      <c r="C5" s="9"/>
      <c r="D5" s="34" t="s">
        <v>8</v>
      </c>
      <c r="E5" s="34" t="s">
        <v>82</v>
      </c>
      <c r="F5" s="34" t="s">
        <v>5</v>
      </c>
      <c r="G5" s="34" t="s">
        <v>2</v>
      </c>
      <c r="H5" s="34" t="s">
        <v>6</v>
      </c>
      <c r="I5" s="9"/>
      <c r="J5" s="9"/>
    </row>
    <row r="6" spans="1:10" ht="28.15" customHeight="1" x14ac:dyDescent="0.3">
      <c r="A6" s="32" t="s">
        <v>15</v>
      </c>
      <c r="B6" s="53">
        <v>0</v>
      </c>
      <c r="C6" s="9"/>
      <c r="D6" s="35">
        <v>0</v>
      </c>
      <c r="E6" s="35">
        <v>18200</v>
      </c>
      <c r="F6" s="35">
        <v>0</v>
      </c>
      <c r="G6" s="35">
        <v>0</v>
      </c>
      <c r="H6" s="35">
        <v>0</v>
      </c>
      <c r="I6" s="9"/>
      <c r="J6" s="9"/>
    </row>
    <row r="7" spans="1:10" ht="28.15" customHeight="1" x14ac:dyDescent="0.3">
      <c r="A7" s="32"/>
      <c r="B7" s="32"/>
      <c r="C7" s="9"/>
      <c r="D7" s="35">
        <v>18201</v>
      </c>
      <c r="E7" s="35">
        <v>45000</v>
      </c>
      <c r="F7" s="35">
        <v>18200</v>
      </c>
      <c r="G7" s="35">
        <v>0.16</v>
      </c>
      <c r="H7" s="35">
        <v>0</v>
      </c>
      <c r="I7" s="9"/>
      <c r="J7" s="9"/>
    </row>
    <row r="8" spans="1:10" ht="28.15" customHeight="1" x14ac:dyDescent="0.3">
      <c r="A8" s="32" t="s">
        <v>4</v>
      </c>
      <c r="B8" s="36">
        <f>B4-B6</f>
        <v>0</v>
      </c>
      <c r="C8" s="9"/>
      <c r="D8" s="35">
        <v>45001</v>
      </c>
      <c r="E8" s="35">
        <v>135000</v>
      </c>
      <c r="F8" s="35">
        <v>45000</v>
      </c>
      <c r="G8" s="35">
        <v>0.3</v>
      </c>
      <c r="H8" s="35">
        <v>4288</v>
      </c>
      <c r="I8" s="9"/>
      <c r="J8" s="9"/>
    </row>
    <row r="9" spans="1:10" ht="28.15" customHeight="1" x14ac:dyDescent="0.3">
      <c r="A9" s="32"/>
      <c r="B9" s="32"/>
      <c r="C9" s="9"/>
      <c r="D9" s="35">
        <v>135001</v>
      </c>
      <c r="E9" s="35">
        <v>190000</v>
      </c>
      <c r="F9" s="35">
        <v>135000</v>
      </c>
      <c r="G9" s="35">
        <v>0.37</v>
      </c>
      <c r="H9" s="35">
        <v>31288</v>
      </c>
      <c r="I9" s="9"/>
      <c r="J9" s="9"/>
    </row>
    <row r="10" spans="1:10" ht="28.15" customHeight="1" x14ac:dyDescent="0.3">
      <c r="A10" s="32" t="s">
        <v>43</v>
      </c>
      <c r="B10" s="36">
        <f>(B8-(VLOOKUP(B8,D5:H10,3)))*VLOOKUP(B8,D5:H10,4)+VLOOKUP(B8,D5:H10,5)</f>
        <v>0</v>
      </c>
      <c r="C10" s="9"/>
      <c r="D10" s="35">
        <v>190001</v>
      </c>
      <c r="E10" s="37" t="s">
        <v>7</v>
      </c>
      <c r="F10" s="35">
        <v>190000</v>
      </c>
      <c r="G10" s="35">
        <v>0.45</v>
      </c>
      <c r="H10" s="35">
        <v>51638</v>
      </c>
      <c r="I10" s="9"/>
      <c r="J10" s="9"/>
    </row>
    <row r="11" spans="1:10" ht="21" customHeight="1" x14ac:dyDescent="0.3">
      <c r="A11" s="32"/>
      <c r="B11" s="32"/>
      <c r="C11" s="9"/>
      <c r="D11" s="9"/>
      <c r="E11" s="9"/>
      <c r="F11" s="9"/>
      <c r="G11" s="9"/>
      <c r="H11" s="9"/>
      <c r="I11" s="9"/>
      <c r="J11" s="9"/>
    </row>
    <row r="12" spans="1:10" ht="21" customHeight="1" x14ac:dyDescent="0.3">
      <c r="A12" s="32" t="s">
        <v>12</v>
      </c>
      <c r="B12" s="54" t="s">
        <v>11</v>
      </c>
      <c r="C12" s="9"/>
      <c r="D12" s="33" t="s">
        <v>76</v>
      </c>
      <c r="E12" s="9"/>
      <c r="F12" s="9"/>
      <c r="G12" s="9"/>
      <c r="H12" s="9"/>
      <c r="I12" s="9"/>
      <c r="J12" s="9"/>
    </row>
    <row r="13" spans="1:10" ht="21" customHeight="1" x14ac:dyDescent="0.3">
      <c r="A13" s="9"/>
      <c r="B13" s="9"/>
      <c r="C13" s="9"/>
      <c r="D13" s="51" t="s">
        <v>8</v>
      </c>
      <c r="E13" s="51" t="s">
        <v>9</v>
      </c>
      <c r="F13" s="9"/>
      <c r="G13" s="9"/>
      <c r="H13" s="9"/>
      <c r="I13" s="9"/>
      <c r="J13" s="9"/>
    </row>
    <row r="14" spans="1:10" ht="21" customHeight="1" x14ac:dyDescent="0.3">
      <c r="A14" s="32" t="s">
        <v>44</v>
      </c>
      <c r="B14" s="39">
        <f>IF(B8&gt;26000,B8*0.02,0)</f>
        <v>0</v>
      </c>
      <c r="C14" s="9"/>
      <c r="D14" s="1">
        <v>0</v>
      </c>
      <c r="E14" s="2">
        <v>0</v>
      </c>
      <c r="F14" s="9"/>
      <c r="G14" s="9"/>
      <c r="H14" s="9"/>
      <c r="I14" s="9"/>
      <c r="J14" s="9"/>
    </row>
    <row r="15" spans="1:10" ht="21" customHeight="1" x14ac:dyDescent="0.3">
      <c r="A15" s="32"/>
      <c r="B15" s="32"/>
      <c r="C15" s="9"/>
      <c r="D15" s="1">
        <v>97000</v>
      </c>
      <c r="E15" s="2">
        <v>0.01</v>
      </c>
      <c r="F15" s="9"/>
      <c r="G15" s="9"/>
      <c r="H15" s="9"/>
      <c r="I15" s="9"/>
      <c r="J15" s="9"/>
    </row>
    <row r="16" spans="1:10" ht="21" customHeight="1" x14ac:dyDescent="0.3">
      <c r="A16" s="32" t="s">
        <v>45</v>
      </c>
      <c r="B16" s="39">
        <f>IF(B12="No",VLOOKUP(B8,D13:E17,2)*B8,0)</f>
        <v>0</v>
      </c>
      <c r="C16" s="9"/>
      <c r="D16" s="1">
        <v>113000</v>
      </c>
      <c r="E16" s="3">
        <v>1.2500000000000001E-2</v>
      </c>
      <c r="F16" s="49"/>
      <c r="G16" s="50"/>
      <c r="H16" s="50"/>
      <c r="I16" s="9"/>
      <c r="J16" s="9"/>
    </row>
    <row r="17" spans="1:10" ht="21" customHeight="1" x14ac:dyDescent="0.3">
      <c r="A17" s="32"/>
      <c r="B17" s="32"/>
      <c r="C17" s="9"/>
      <c r="D17" s="1">
        <v>151000</v>
      </c>
      <c r="E17" s="3">
        <v>1.4999999999999999E-2</v>
      </c>
      <c r="F17" s="9"/>
      <c r="G17" s="9"/>
      <c r="H17" s="9"/>
      <c r="I17" s="9"/>
      <c r="J17" s="9"/>
    </row>
    <row r="18" spans="1:10" ht="21" customHeight="1" x14ac:dyDescent="0.3">
      <c r="A18" s="9"/>
      <c r="B18" s="9"/>
      <c r="C18" s="9"/>
      <c r="D18" s="9"/>
      <c r="E18" s="9"/>
      <c r="F18" s="9"/>
      <c r="G18" s="9"/>
      <c r="H18" s="9"/>
      <c r="I18" s="9"/>
      <c r="J18" s="9"/>
    </row>
    <row r="19" spans="1:10" x14ac:dyDescent="0.3">
      <c r="A19" s="32" t="s">
        <v>10</v>
      </c>
      <c r="B19" s="39">
        <f>B10+B14+B16</f>
        <v>0</v>
      </c>
      <c r="C19" s="9"/>
      <c r="D19" s="9"/>
      <c r="E19" s="9"/>
      <c r="F19" s="9"/>
      <c r="G19" s="9"/>
      <c r="H19" s="9"/>
      <c r="I19" s="9"/>
      <c r="J19" s="9"/>
    </row>
    <row r="20" spans="1:10" x14ac:dyDescent="0.3">
      <c r="A20" s="32"/>
      <c r="B20" s="32"/>
      <c r="C20" s="9"/>
      <c r="D20" s="9"/>
      <c r="E20" s="9"/>
      <c r="F20" s="9"/>
      <c r="G20" s="9"/>
      <c r="H20" s="9"/>
      <c r="I20" s="9"/>
      <c r="J20" s="9"/>
    </row>
    <row r="21" spans="1:10" x14ac:dyDescent="0.3">
      <c r="A21" s="32" t="s">
        <v>16</v>
      </c>
      <c r="B21" s="36">
        <f>B19/52</f>
        <v>0</v>
      </c>
      <c r="C21" s="9"/>
      <c r="D21" s="9"/>
      <c r="E21" s="9"/>
      <c r="F21" s="9"/>
      <c r="G21" s="9"/>
      <c r="H21" s="9"/>
      <c r="I21" s="9"/>
      <c r="J21" s="9"/>
    </row>
    <row r="22" spans="1:10" x14ac:dyDescent="0.3">
      <c r="A22" s="32"/>
      <c r="B22" s="32"/>
      <c r="C22" s="9"/>
      <c r="D22" s="9"/>
      <c r="E22" s="9"/>
      <c r="F22" s="9"/>
      <c r="G22" s="9"/>
      <c r="H22" s="9"/>
      <c r="I22" s="9"/>
      <c r="J22" s="9"/>
    </row>
    <row r="23" spans="1:10" x14ac:dyDescent="0.3">
      <c r="A23" s="9"/>
      <c r="B23" s="9"/>
      <c r="C23" s="9"/>
      <c r="D23" s="9"/>
      <c r="E23" s="9"/>
      <c r="F23" s="9"/>
      <c r="G23" s="9"/>
      <c r="H23" s="9"/>
      <c r="I23" s="9"/>
      <c r="J23" s="9"/>
    </row>
    <row r="24" spans="1:10" x14ac:dyDescent="0.3">
      <c r="A24" s="40"/>
      <c r="B24" s="32"/>
      <c r="C24" s="9"/>
      <c r="D24" s="9"/>
      <c r="E24" s="9"/>
      <c r="F24" s="9"/>
      <c r="G24" s="9"/>
      <c r="H24" s="9"/>
      <c r="I24" s="9"/>
      <c r="J24" s="9"/>
    </row>
    <row r="25" spans="1:10" x14ac:dyDescent="0.3">
      <c r="A25" s="9"/>
      <c r="B25" s="9"/>
      <c r="C25" s="9"/>
      <c r="D25" s="9"/>
      <c r="E25" s="9"/>
      <c r="F25" s="9"/>
      <c r="G25" s="9"/>
      <c r="H25" s="9"/>
      <c r="I25" s="9"/>
      <c r="J25" s="9"/>
    </row>
    <row r="26" spans="1:10" x14ac:dyDescent="0.3">
      <c r="A26" s="32"/>
      <c r="B26" s="32"/>
      <c r="C26" s="9"/>
      <c r="D26" s="9"/>
      <c r="E26" s="9"/>
      <c r="F26" s="9"/>
      <c r="G26" s="9"/>
      <c r="H26" s="9"/>
      <c r="I26" s="9"/>
      <c r="J26" s="9"/>
    </row>
    <row r="27" spans="1:10" x14ac:dyDescent="0.3">
      <c r="A27" s="40"/>
      <c r="B27" s="32"/>
      <c r="C27" s="9"/>
      <c r="D27" s="9"/>
      <c r="E27" s="9"/>
      <c r="F27" s="9"/>
      <c r="G27" s="9"/>
      <c r="H27" s="9"/>
      <c r="I27" s="9"/>
      <c r="J27" s="9"/>
    </row>
    <row r="28" spans="1:10" x14ac:dyDescent="0.3">
      <c r="A28" s="40"/>
      <c r="B28" s="32"/>
      <c r="C28" s="9"/>
      <c r="D28" s="9"/>
      <c r="E28" s="9"/>
      <c r="F28" s="9"/>
      <c r="G28" s="9"/>
      <c r="H28" s="9"/>
      <c r="I28" s="9"/>
      <c r="J28" s="9"/>
    </row>
  </sheetData>
  <sheetProtection algorithmName="SHA-512" hashValue="52HPdYcft94FsTHiOXvtOXhOkIXSgqlycQHlnO+o8drl6lK/jeIEeRx8AL3kzsxc645vkqws8Xt7bxafItq7NQ==" saltValue="XvUvxVh4hZzCCU3/vACN4Q==" spinCount="100000" sheet="1" objects="1" scenarios="1"/>
  <dataValidations count="1">
    <dataValidation type="list" allowBlank="1" showInputMessage="1" showErrorMessage="1" promptTitle="Yes/no" sqref="B12" xr:uid="{7BBD26C8-B34F-432E-B57E-DF5F564AAC43}">
      <formula1>$A$27:$A$28</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DE65-BDDA-4EAD-83FC-6F09CFB31B7C}">
  <dimension ref="A1:M34"/>
  <sheetViews>
    <sheetView workbookViewId="0">
      <selection activeCell="S24" sqref="S24"/>
    </sheetView>
  </sheetViews>
  <sheetFormatPr defaultRowHeight="14.5" x14ac:dyDescent="0.35"/>
  <sheetData>
    <row r="1" spans="1:13" x14ac:dyDescent="0.35">
      <c r="A1" s="30"/>
      <c r="B1" s="30"/>
      <c r="C1" s="30"/>
      <c r="D1" s="30"/>
      <c r="E1" s="30"/>
      <c r="F1" s="30"/>
      <c r="G1" s="30"/>
      <c r="H1" s="30"/>
      <c r="I1" s="30"/>
      <c r="J1" s="30"/>
      <c r="K1" s="30"/>
      <c r="L1" s="30"/>
      <c r="M1" s="30"/>
    </row>
    <row r="2" spans="1:13" x14ac:dyDescent="0.35">
      <c r="A2" s="30"/>
      <c r="B2" s="30"/>
      <c r="C2" s="30"/>
      <c r="D2" s="30"/>
      <c r="E2" s="30"/>
      <c r="F2" s="30"/>
      <c r="G2" s="30"/>
      <c r="H2" s="30"/>
      <c r="I2" s="30"/>
      <c r="J2" s="30"/>
      <c r="K2" s="30"/>
      <c r="L2" s="30"/>
      <c r="M2" s="30"/>
    </row>
    <row r="3" spans="1:13" x14ac:dyDescent="0.35">
      <c r="A3" s="30"/>
      <c r="B3" s="30"/>
      <c r="C3" s="30"/>
      <c r="D3" s="30"/>
      <c r="E3" s="30"/>
      <c r="F3" s="30"/>
      <c r="G3" s="30"/>
      <c r="H3" s="30"/>
      <c r="I3" s="30"/>
      <c r="J3" s="30"/>
      <c r="K3" s="30"/>
      <c r="L3" s="30"/>
      <c r="M3" s="30"/>
    </row>
    <row r="4" spans="1:13" x14ac:dyDescent="0.35">
      <c r="A4" s="30"/>
      <c r="B4" s="30"/>
      <c r="C4" s="30"/>
      <c r="D4" s="30"/>
      <c r="E4" s="30"/>
      <c r="F4" s="30"/>
      <c r="G4" s="30"/>
      <c r="H4" s="30"/>
      <c r="I4" s="30"/>
      <c r="J4" s="30"/>
      <c r="K4" s="30"/>
      <c r="L4" s="30"/>
      <c r="M4" s="30"/>
    </row>
    <row r="5" spans="1:13" x14ac:dyDescent="0.35">
      <c r="A5" s="30"/>
      <c r="B5" s="30"/>
      <c r="C5" s="30"/>
      <c r="D5" s="30"/>
      <c r="E5" s="30"/>
      <c r="F5" s="30"/>
      <c r="G5" s="30"/>
      <c r="H5" s="30"/>
      <c r="I5" s="30"/>
      <c r="J5" s="30"/>
      <c r="K5" s="30"/>
      <c r="L5" s="30"/>
      <c r="M5" s="30"/>
    </row>
    <row r="6" spans="1:13" x14ac:dyDescent="0.35">
      <c r="A6" s="30"/>
      <c r="B6" s="30"/>
      <c r="C6" s="30"/>
      <c r="D6" s="30"/>
      <c r="E6" s="30"/>
      <c r="F6" s="30"/>
      <c r="G6" s="30"/>
      <c r="H6" s="30"/>
      <c r="I6" s="30"/>
      <c r="J6" s="30"/>
      <c r="K6" s="30"/>
      <c r="L6" s="30"/>
      <c r="M6" s="30"/>
    </row>
    <row r="7" spans="1:13" x14ac:dyDescent="0.35">
      <c r="A7" s="30"/>
      <c r="B7" s="30"/>
      <c r="C7" s="30"/>
      <c r="D7" s="30"/>
      <c r="E7" s="30"/>
      <c r="F7" s="30"/>
      <c r="G7" s="30"/>
      <c r="H7" s="30"/>
      <c r="I7" s="30"/>
      <c r="J7" s="30"/>
      <c r="K7" s="30"/>
      <c r="L7" s="30"/>
      <c r="M7" s="30"/>
    </row>
    <row r="8" spans="1:13" x14ac:dyDescent="0.35">
      <c r="A8" s="30"/>
      <c r="B8" s="30"/>
      <c r="C8" s="30"/>
      <c r="D8" s="30"/>
      <c r="E8" s="30"/>
      <c r="F8" s="30"/>
      <c r="G8" s="30"/>
      <c r="H8" s="30"/>
      <c r="I8" s="30"/>
      <c r="J8" s="30"/>
      <c r="K8" s="30"/>
      <c r="L8" s="30"/>
      <c r="M8" s="30"/>
    </row>
    <row r="9" spans="1:13" x14ac:dyDescent="0.35">
      <c r="A9" s="30"/>
      <c r="B9" s="30"/>
      <c r="C9" s="30"/>
      <c r="D9" s="30"/>
      <c r="E9" s="30"/>
      <c r="F9" s="30"/>
      <c r="G9" s="30"/>
      <c r="H9" s="30"/>
      <c r="I9" s="30"/>
      <c r="J9" s="30"/>
      <c r="K9" s="30"/>
      <c r="L9" s="30"/>
      <c r="M9" s="30"/>
    </row>
    <row r="10" spans="1:13" x14ac:dyDescent="0.35">
      <c r="A10" s="30"/>
      <c r="B10" s="30"/>
      <c r="C10" s="30"/>
      <c r="D10" s="30"/>
      <c r="E10" s="30"/>
      <c r="F10" s="30"/>
      <c r="G10" s="30"/>
      <c r="H10" s="30"/>
      <c r="I10" s="30"/>
      <c r="J10" s="30"/>
      <c r="K10" s="30"/>
      <c r="L10" s="30"/>
      <c r="M10" s="30"/>
    </row>
    <row r="11" spans="1:13" x14ac:dyDescent="0.35">
      <c r="A11" s="30"/>
      <c r="B11" s="30"/>
      <c r="C11" s="30"/>
      <c r="D11" s="30"/>
      <c r="E11" s="30"/>
      <c r="F11" s="30"/>
      <c r="G11" s="30"/>
      <c r="H11" s="30"/>
      <c r="I11" s="30"/>
      <c r="J11" s="30"/>
      <c r="K11" s="30"/>
      <c r="L11" s="30"/>
      <c r="M11" s="30"/>
    </row>
    <row r="12" spans="1:13" x14ac:dyDescent="0.35">
      <c r="A12" s="30"/>
      <c r="B12" s="30"/>
      <c r="C12" s="30"/>
      <c r="D12" s="30"/>
      <c r="E12" s="30"/>
      <c r="F12" s="30"/>
      <c r="G12" s="30"/>
      <c r="H12" s="30"/>
      <c r="I12" s="30"/>
      <c r="J12" s="30"/>
      <c r="K12" s="30"/>
      <c r="L12" s="30"/>
      <c r="M12" s="30"/>
    </row>
    <row r="13" spans="1:13" x14ac:dyDescent="0.35">
      <c r="A13" s="30"/>
      <c r="B13" s="30"/>
      <c r="C13" s="30"/>
      <c r="D13" s="30"/>
      <c r="E13" s="30"/>
      <c r="F13" s="30"/>
      <c r="G13" s="30"/>
      <c r="H13" s="30"/>
      <c r="I13" s="30"/>
      <c r="J13" s="30"/>
      <c r="K13" s="30"/>
      <c r="L13" s="30"/>
      <c r="M13" s="30"/>
    </row>
    <row r="14" spans="1:13" x14ac:dyDescent="0.35">
      <c r="A14" s="30"/>
      <c r="B14" s="30"/>
      <c r="C14" s="30"/>
      <c r="D14" s="30"/>
      <c r="E14" s="30"/>
      <c r="F14" s="30"/>
      <c r="G14" s="30"/>
      <c r="H14" s="30"/>
      <c r="I14" s="30"/>
      <c r="J14" s="30"/>
      <c r="K14" s="30"/>
      <c r="L14" s="30"/>
      <c r="M14" s="30"/>
    </row>
    <row r="15" spans="1:13" x14ac:dyDescent="0.35">
      <c r="A15" s="30"/>
      <c r="B15" s="30"/>
      <c r="C15" s="30"/>
      <c r="D15" s="30"/>
      <c r="E15" s="30"/>
      <c r="F15" s="30"/>
      <c r="G15" s="30"/>
      <c r="H15" s="30"/>
      <c r="I15" s="30"/>
      <c r="J15" s="30"/>
      <c r="K15" s="30"/>
      <c r="L15" s="30"/>
      <c r="M15" s="30"/>
    </row>
    <row r="16" spans="1:13" x14ac:dyDescent="0.35">
      <c r="A16" s="30"/>
      <c r="B16" s="30"/>
      <c r="C16" s="30"/>
      <c r="D16" s="30"/>
      <c r="E16" s="30"/>
      <c r="F16" s="30"/>
      <c r="G16" s="30"/>
      <c r="H16" s="30"/>
      <c r="I16" s="30"/>
      <c r="J16" s="30"/>
      <c r="K16" s="30"/>
      <c r="L16" s="30"/>
      <c r="M16" s="30"/>
    </row>
    <row r="17" spans="1:13" x14ac:dyDescent="0.35">
      <c r="A17" s="30"/>
      <c r="B17" s="30"/>
      <c r="C17" s="30"/>
      <c r="D17" s="30"/>
      <c r="E17" s="30"/>
      <c r="F17" s="30"/>
      <c r="G17" s="30"/>
      <c r="H17" s="30"/>
      <c r="I17" s="30"/>
      <c r="J17" s="30"/>
      <c r="K17" s="30"/>
      <c r="L17" s="30"/>
      <c r="M17" s="30"/>
    </row>
    <row r="18" spans="1:13" x14ac:dyDescent="0.35">
      <c r="A18" s="30"/>
      <c r="B18" s="30"/>
      <c r="C18" s="30"/>
      <c r="D18" s="30"/>
      <c r="E18" s="30"/>
      <c r="F18" s="30"/>
      <c r="G18" s="30"/>
      <c r="H18" s="30"/>
      <c r="I18" s="30"/>
      <c r="J18" s="30"/>
      <c r="K18" s="30"/>
      <c r="L18" s="30"/>
      <c r="M18" s="30"/>
    </row>
    <row r="19" spans="1:13" x14ac:dyDescent="0.35">
      <c r="A19" s="30"/>
      <c r="B19" s="30"/>
      <c r="C19" s="30"/>
      <c r="D19" s="30"/>
      <c r="E19" s="30"/>
      <c r="F19" s="30"/>
      <c r="G19" s="30"/>
      <c r="H19" s="30"/>
      <c r="I19" s="30"/>
      <c r="J19" s="30"/>
      <c r="K19" s="30"/>
      <c r="L19" s="30"/>
      <c r="M19" s="30"/>
    </row>
    <row r="20" spans="1:13" x14ac:dyDescent="0.35">
      <c r="A20" s="30"/>
      <c r="B20" s="30"/>
      <c r="C20" s="30"/>
      <c r="D20" s="30"/>
      <c r="E20" s="30"/>
      <c r="F20" s="30"/>
      <c r="G20" s="30"/>
      <c r="H20" s="30"/>
      <c r="I20" s="30"/>
      <c r="J20" s="30"/>
      <c r="K20" s="30"/>
      <c r="L20" s="30"/>
      <c r="M20" s="30"/>
    </row>
    <row r="21" spans="1:13" x14ac:dyDescent="0.35">
      <c r="A21" s="30"/>
      <c r="B21" s="30"/>
      <c r="C21" s="30"/>
      <c r="D21" s="30"/>
      <c r="E21" s="30"/>
      <c r="F21" s="30"/>
      <c r="G21" s="30"/>
      <c r="H21" s="30"/>
      <c r="I21" s="30"/>
      <c r="J21" s="30"/>
      <c r="K21" s="30"/>
      <c r="L21" s="30"/>
      <c r="M21" s="30"/>
    </row>
    <row r="22" spans="1:13" x14ac:dyDescent="0.35">
      <c r="A22" s="30"/>
      <c r="B22" s="30"/>
      <c r="C22" s="30"/>
      <c r="D22" s="30"/>
      <c r="E22" s="30"/>
      <c r="F22" s="30"/>
      <c r="G22" s="30"/>
      <c r="H22" s="30"/>
      <c r="I22" s="30"/>
      <c r="J22" s="30"/>
      <c r="K22" s="30"/>
      <c r="L22" s="30"/>
      <c r="M22" s="30"/>
    </row>
    <row r="23" spans="1:13" x14ac:dyDescent="0.35">
      <c r="A23" s="30"/>
      <c r="B23" s="30"/>
      <c r="C23" s="30"/>
      <c r="D23" s="30"/>
      <c r="E23" s="30"/>
      <c r="F23" s="30"/>
      <c r="G23" s="30"/>
      <c r="H23" s="30"/>
      <c r="I23" s="30"/>
      <c r="J23" s="30"/>
      <c r="K23" s="30"/>
      <c r="L23" s="30"/>
      <c r="M23" s="30"/>
    </row>
    <row r="24" spans="1:13" x14ac:dyDescent="0.35">
      <c r="A24" s="30"/>
      <c r="B24" s="30"/>
      <c r="C24" s="30"/>
      <c r="D24" s="30"/>
      <c r="E24" s="30"/>
      <c r="F24" s="30"/>
      <c r="G24" s="30"/>
      <c r="H24" s="30"/>
      <c r="I24" s="30"/>
      <c r="J24" s="30"/>
      <c r="K24" s="30"/>
      <c r="L24" s="30"/>
      <c r="M24" s="30"/>
    </row>
    <row r="25" spans="1:13" x14ac:dyDescent="0.35">
      <c r="A25" s="30"/>
      <c r="B25" s="30"/>
      <c r="C25" s="30"/>
      <c r="D25" s="30"/>
      <c r="E25" s="30"/>
      <c r="F25" s="30"/>
      <c r="G25" s="30"/>
      <c r="H25" s="30"/>
      <c r="I25" s="30"/>
      <c r="J25" s="30"/>
      <c r="K25" s="30"/>
      <c r="L25" s="30"/>
      <c r="M25" s="30"/>
    </row>
    <row r="26" spans="1:13" x14ac:dyDescent="0.35">
      <c r="A26" s="30"/>
      <c r="B26" s="30"/>
      <c r="C26" s="30"/>
      <c r="D26" s="30"/>
      <c r="E26" s="30"/>
      <c r="F26" s="30"/>
      <c r="G26" s="30"/>
      <c r="H26" s="30"/>
      <c r="I26" s="30"/>
      <c r="J26" s="30"/>
      <c r="K26" s="30"/>
      <c r="L26" s="30"/>
      <c r="M26" s="30"/>
    </row>
    <row r="27" spans="1:13" x14ac:dyDescent="0.35">
      <c r="A27" s="30"/>
      <c r="B27" s="30"/>
      <c r="C27" s="30"/>
      <c r="D27" s="30"/>
      <c r="E27" s="30"/>
      <c r="F27" s="30"/>
      <c r="G27" s="30"/>
      <c r="H27" s="30"/>
      <c r="I27" s="30"/>
      <c r="J27" s="30"/>
      <c r="K27" s="30"/>
      <c r="L27" s="30"/>
      <c r="M27" s="30"/>
    </row>
    <row r="28" spans="1:13" x14ac:dyDescent="0.35">
      <c r="A28" s="30"/>
      <c r="B28" s="30"/>
      <c r="C28" s="30"/>
      <c r="D28" s="30"/>
      <c r="E28" s="30"/>
      <c r="F28" s="30"/>
      <c r="G28" s="30"/>
      <c r="H28" s="30"/>
      <c r="I28" s="30"/>
      <c r="J28" s="30"/>
      <c r="K28" s="30"/>
      <c r="L28" s="30"/>
      <c r="M28" s="30"/>
    </row>
    <row r="29" spans="1:13" x14ac:dyDescent="0.35">
      <c r="A29" s="30"/>
      <c r="B29" s="30"/>
      <c r="C29" s="30"/>
      <c r="D29" s="30"/>
      <c r="E29" s="30"/>
      <c r="F29" s="30"/>
      <c r="G29" s="30"/>
      <c r="H29" s="30"/>
      <c r="I29" s="30"/>
      <c r="J29" s="30"/>
      <c r="K29" s="30"/>
      <c r="L29" s="30"/>
      <c r="M29" s="30"/>
    </row>
    <row r="30" spans="1:13" x14ac:dyDescent="0.35">
      <c r="A30" s="30"/>
      <c r="B30" s="30"/>
      <c r="C30" s="30"/>
      <c r="D30" s="30"/>
      <c r="E30" s="30"/>
      <c r="F30" s="30"/>
      <c r="G30" s="30"/>
      <c r="H30" s="30"/>
      <c r="I30" s="30"/>
      <c r="J30" s="30"/>
      <c r="K30" s="30"/>
      <c r="L30" s="30"/>
      <c r="M30" s="30"/>
    </row>
    <row r="31" spans="1:13" x14ac:dyDescent="0.35">
      <c r="A31" s="30"/>
      <c r="B31" s="30"/>
      <c r="C31" s="30"/>
      <c r="D31" s="30"/>
      <c r="E31" s="30"/>
      <c r="F31" s="30"/>
      <c r="G31" s="30"/>
      <c r="H31" s="30"/>
      <c r="I31" s="30"/>
      <c r="J31" s="30"/>
      <c r="K31" s="30"/>
      <c r="L31" s="30"/>
      <c r="M31" s="30"/>
    </row>
    <row r="32" spans="1:13" x14ac:dyDescent="0.35">
      <c r="A32" s="30"/>
      <c r="B32" s="30"/>
      <c r="C32" s="30"/>
      <c r="D32" s="30"/>
      <c r="E32" s="30"/>
      <c r="F32" s="30"/>
      <c r="G32" s="30"/>
      <c r="H32" s="30"/>
      <c r="I32" s="30"/>
      <c r="J32" s="30"/>
      <c r="K32" s="30"/>
      <c r="L32" s="30"/>
      <c r="M32" s="30"/>
    </row>
    <row r="33" spans="1:13" x14ac:dyDescent="0.35">
      <c r="A33" s="30"/>
      <c r="B33" s="30"/>
      <c r="C33" s="30"/>
      <c r="D33" s="30"/>
      <c r="E33" s="30"/>
      <c r="F33" s="30"/>
      <c r="G33" s="30"/>
      <c r="H33" s="30"/>
      <c r="I33" s="30"/>
      <c r="J33" s="30"/>
      <c r="K33" s="30"/>
      <c r="L33" s="30"/>
      <c r="M33" s="30"/>
    </row>
    <row r="34" spans="1:13" x14ac:dyDescent="0.35">
      <c r="A34" s="30"/>
      <c r="B34" s="30"/>
      <c r="C34" s="30"/>
      <c r="D34" s="30"/>
      <c r="E34" s="30"/>
      <c r="F34" s="30"/>
      <c r="G34" s="30"/>
      <c r="H34" s="30"/>
      <c r="I34" s="30"/>
      <c r="J34" s="30"/>
      <c r="K34" s="30"/>
      <c r="L34" s="30"/>
      <c r="M34" s="3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36114-FB6F-4B9C-AE40-AD4C5F8ED3CE}">
  <dimension ref="A1:A3"/>
  <sheetViews>
    <sheetView workbookViewId="0">
      <selection activeCell="A17" sqref="A17"/>
    </sheetView>
  </sheetViews>
  <sheetFormatPr defaultColWidth="9.1796875" defaultRowHeight="14.5" x14ac:dyDescent="0.35"/>
  <cols>
    <col min="1" max="1" width="125.1796875" style="19" customWidth="1"/>
    <col min="2" max="16384" width="9.1796875" style="19"/>
  </cols>
  <sheetData>
    <row r="1" spans="1:1" ht="64.5" customHeight="1" x14ac:dyDescent="0.35">
      <c r="A1" s="18" t="s">
        <v>48</v>
      </c>
    </row>
    <row r="2" spans="1:1" ht="42" customHeight="1" x14ac:dyDescent="0.35">
      <c r="A2" s="70" t="s">
        <v>49</v>
      </c>
    </row>
    <row r="3" spans="1:1" ht="72.75" customHeight="1" x14ac:dyDescent="0.35">
      <c r="A3" s="20" t="s">
        <v>50</v>
      </c>
    </row>
  </sheetData>
  <hyperlinks>
    <hyperlink ref="A2" r:id="rId1" display="https://educationstandards.nsw.edu.au/wps/portal/nesa/mini-footer/copyright" xr:uid="{C57E410C-6E8A-411B-BF87-77466F97491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E7BA-B85E-4B80-833E-27C0E0F6C4D9}">
  <dimension ref="A1:A25"/>
  <sheetViews>
    <sheetView workbookViewId="0">
      <selection activeCell="F9" sqref="F9"/>
    </sheetView>
  </sheetViews>
  <sheetFormatPr defaultColWidth="9.1796875" defaultRowHeight="14.5" x14ac:dyDescent="0.35"/>
  <cols>
    <col min="1" max="1" width="144" style="19" customWidth="1"/>
    <col min="2" max="16384" width="9.1796875" style="19"/>
  </cols>
  <sheetData>
    <row r="1" spans="1:1" ht="46.5" customHeight="1" x14ac:dyDescent="0.35">
      <c r="A1" s="21" t="s">
        <v>51</v>
      </c>
    </row>
    <row r="2" spans="1:1" ht="51.75" customHeight="1" x14ac:dyDescent="0.35">
      <c r="A2" s="22" t="s">
        <v>77</v>
      </c>
    </row>
    <row r="3" spans="1:1" ht="51" customHeight="1" x14ac:dyDescent="0.35">
      <c r="A3" s="71" t="s">
        <v>52</v>
      </c>
    </row>
    <row r="4" spans="1:1" ht="39.75" customHeight="1" x14ac:dyDescent="0.35">
      <c r="A4" s="23" t="e" vm="1">
        <v>#VALUE!</v>
      </c>
    </row>
    <row r="5" spans="1:1" ht="41.25" customHeight="1" x14ac:dyDescent="0.35">
      <c r="A5" s="24" t="s">
        <v>53</v>
      </c>
    </row>
    <row r="6" spans="1:1" ht="24" customHeight="1" x14ac:dyDescent="0.35">
      <c r="A6" s="24" t="s">
        <v>54</v>
      </c>
    </row>
    <row r="7" spans="1:1" ht="29.25" customHeight="1" x14ac:dyDescent="0.35">
      <c r="A7" s="24" t="s">
        <v>55</v>
      </c>
    </row>
    <row r="8" spans="1:1" ht="24" customHeight="1" x14ac:dyDescent="0.35">
      <c r="A8" s="25" t="s">
        <v>78</v>
      </c>
    </row>
    <row r="9" spans="1:1" x14ac:dyDescent="0.35">
      <c r="A9" s="25" t="s">
        <v>79</v>
      </c>
    </row>
    <row r="10" spans="1:1" ht="41.25" customHeight="1" x14ac:dyDescent="0.35">
      <c r="A10" s="26" t="s">
        <v>56</v>
      </c>
    </row>
    <row r="11" spans="1:1" ht="60.75" customHeight="1" x14ac:dyDescent="0.35">
      <c r="A11" s="20" t="s">
        <v>57</v>
      </c>
    </row>
    <row r="12" spans="1:1" ht="82.5" customHeight="1" x14ac:dyDescent="0.35">
      <c r="A12" s="27" t="s">
        <v>58</v>
      </c>
    </row>
    <row r="13" spans="1:1" x14ac:dyDescent="0.35">
      <c r="A13" s="28"/>
    </row>
    <row r="14" spans="1:1" x14ac:dyDescent="0.35">
      <c r="A14" s="28"/>
    </row>
    <row r="15" spans="1:1" x14ac:dyDescent="0.35">
      <c r="A15" s="28"/>
    </row>
    <row r="16" spans="1:1" x14ac:dyDescent="0.35">
      <c r="A16" s="28"/>
    </row>
    <row r="17" spans="1:1" x14ac:dyDescent="0.35">
      <c r="A17" s="28"/>
    </row>
    <row r="18" spans="1:1" x14ac:dyDescent="0.35">
      <c r="A18" s="28"/>
    </row>
    <row r="19" spans="1:1" x14ac:dyDescent="0.35">
      <c r="A19" s="28"/>
    </row>
    <row r="20" spans="1:1" x14ac:dyDescent="0.35">
      <c r="A20" s="28"/>
    </row>
    <row r="21" spans="1:1" x14ac:dyDescent="0.35">
      <c r="A21" s="28"/>
    </row>
    <row r="22" spans="1:1" x14ac:dyDescent="0.35">
      <c r="A22" s="28"/>
    </row>
    <row r="23" spans="1:1" x14ac:dyDescent="0.35">
      <c r="A23" s="28"/>
    </row>
    <row r="24" spans="1:1" x14ac:dyDescent="0.35">
      <c r="A24" s="28"/>
    </row>
    <row r="25" spans="1:1" x14ac:dyDescent="0.35">
      <c r="A25" s="28"/>
    </row>
  </sheetData>
  <hyperlinks>
    <hyperlink ref="A3" r:id="rId1" display="https://creativecommons.org/licenses/by/4.0/" xr:uid="{2FBBC058-EAC6-4063-8337-9C4F8FB89510}"/>
    <hyperlink ref="A4" r:id="rId2" display="https://creativecommons.org/licenses/by/4.0/" xr:uid="{A02708F6-6B0F-4E62-ACDA-84924FBB73C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5E080995292A458D08911AB2F9EE60" ma:contentTypeVersion="13" ma:contentTypeDescription="Create a new document." ma:contentTypeScope="" ma:versionID="43f8a59b8e5ca9ad3f29793840de2e32">
  <xsd:schema xmlns:xsd="http://www.w3.org/2001/XMLSchema" xmlns:xs="http://www.w3.org/2001/XMLSchema" xmlns:p="http://schemas.microsoft.com/office/2006/metadata/properties" xmlns:ns2="0d94be99-a0f6-44e7-93d1-7f56be2e14d5" xmlns:ns3="8c6f0761-0ef4-4d3b-8fe8-3b60dff82ea3" targetNamespace="http://schemas.microsoft.com/office/2006/metadata/properties" ma:root="true" ma:fieldsID="07e9681c851172880266641ac38a7037" ns2:_="" ns3:_="">
    <xsd:import namespace="0d94be99-a0f6-44e7-93d1-7f56be2e14d5"/>
    <xsd:import namespace="8c6f0761-0ef4-4d3b-8fe8-3b60dff82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4be99-a0f6-44e7-93d1-7f56be2e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6f0761-0ef4-4d3b-8fe8-3b60dff82e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c47464-5fdf-40a8-8052-50f181b1a3f2}" ma:internalName="TaxCatchAll" ma:showField="CatchAllData" ma:web="8c6f0761-0ef4-4d3b-8fe8-3b60dff82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5 n W 8 W q M w 7 K e k A A A A 9 g A A A B I A H A B D b 2 5 m a W c v U G F j a 2 F n Z S 5 4 b W w g o h g A K K A U A A A A A A A A A A A A A A A A A A A A A A A A A A A A h Y 9 N C s I w G E S v U r J v / h S R 8 j V F 3 F o Q R H E b Y m y D b S p N a n o 3 F x 7 J K 1 j R q j u X 8 + Y t Z u 7 X G 2 R 9 X U U X 3 T r T 2 B Q x T F G k r W o O x h Y p 6 v w x n q N M w F q q k y x 0 N M j W J b 0 7 p K j 0 / p w Q E k L A Y Y K b t i C c U k b 2 + W q j S l 1 L 9 J H N f z k 2 1 n l p l U Y C d q 8 x g m M 2 Z X h G O a Z A R g i 5 s V + B D 3 u f 7 Q + E Z V f 5 r t V C 2 3 i x B T J G I O 8 P 4 g F Q S w M E F A A C A A g A 5 n W 8 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1 v F o o i k e 4 D g A A A B E A A A A T A B w A R m 9 y b X V s Y X M v U 2 V j d G l v b j E u b S C i G A A o o B Q A A A A A A A A A A A A A A A A A A A A A A A A A A A A r T k 0 u y c z P U w i G 0 I b W A F B L A Q I t A B Q A A g A I A O Z 1 v F q j M O y n p A A A A P Y A A A A S A A A A A A A A A A A A A A A A A A A A A A B D b 2 5 m a W c v U G F j a 2 F n Z S 5 4 b W x Q S w E C L Q A U A A I A C A D m d b x a D 8 r p q 6 Q A A A D p A A A A E w A A A A A A A A A A A A A A A A D w A A A A W 0 N v b n R l b n R f V H l w Z X N d L n h t b F B L A Q I t A B Q A A g A I A O Z 1 v 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J 8 Y A z R x 0 R R b k D A A + d f j I U A A A A A A I A A A A A A B B m A A A A A Q A A I A A A A P 4 5 S w + P k K u 9 O O k 8 9 m R H Z U / E G X M z s B d Y / m r n Z U E 8 / b R w A A A A A A 6 A A A A A A g A A I A A A A E 3 6 b U T y y m z E m r 0 e z 0 B m S e i 0 I M 4 v / v e L j 0 o g Q Q N d R A I 2 U A A A A H O e / I B e j c Z 5 e O h B x w U 5 C w T p V g t o 1 g r V b I K 3 n M 6 r f 4 2 d V H 0 2 j Y z f R / W C 7 U E 6 H b w 8 V b L v 4 5 u h c H 8 C p 7 K r Z 5 W 1 z 4 Q L J U E C j q S L c 0 h 4 p f A Y r P g J Q A A A A A N a F N i 8 8 L f w p S U 0 a v x S t v t 4 w J 1 V z 7 8 4 z h s b 8 C n A r 5 G u E P 0 f k q i n Z + X G m h 6 p b 0 9 Q e B M 4 f f s 0 I q e h 2 5 h j h l V a / w s = < / 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c6f0761-0ef4-4d3b-8fe8-3b60dff82ea3" xsi:nil="true"/>
    <lcf76f155ced4ddcb4097134ff3c332f xmlns="0d94be99-a0f6-44e7-93d1-7f56be2e14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13BA2D-302C-497F-BE5A-F95025F5D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4be99-a0f6-44e7-93d1-7f56be2e14d5"/>
    <ds:schemaRef ds:uri="8c6f0761-0ef4-4d3b-8fe8-3b60dff8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597828-B4E1-4CD2-AFC6-DD189963FA9A}">
  <ds:schemaRefs>
    <ds:schemaRef ds:uri="http://schemas.microsoft.com/DataMashup"/>
  </ds:schemaRefs>
</ds:datastoreItem>
</file>

<file path=customXml/itemProps3.xml><?xml version="1.0" encoding="utf-8"?>
<ds:datastoreItem xmlns:ds="http://schemas.openxmlformats.org/officeDocument/2006/customXml" ds:itemID="{D631C9E3-AA04-450E-A2AC-FC0AA55D09CF}">
  <ds:schemaRefs>
    <ds:schemaRef ds:uri="http://schemas.microsoft.com/sharepoint/v3/contenttype/forms"/>
  </ds:schemaRefs>
</ds:datastoreItem>
</file>

<file path=customXml/itemProps4.xml><?xml version="1.0" encoding="utf-8"?>
<ds:datastoreItem xmlns:ds="http://schemas.openxmlformats.org/officeDocument/2006/customXml" ds:itemID="{BD5D33B0-6493-4DF1-9C96-0C07D1D700E0}">
  <ds:schemaRefs>
    <ds:schemaRef ds:uri="http://purl.org/dc/terms/"/>
    <ds:schemaRef ds:uri="8c6f0761-0ef4-4d3b-8fe8-3b60dff82ea3"/>
    <ds:schemaRef ds:uri="0d94be99-a0f6-44e7-93d1-7f56be2e14d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Payslips</vt:lpstr>
      <vt:lpstr>Yearly tax owed</vt:lpstr>
      <vt:lpstr>Yearly tax owed with MCLS</vt:lpstr>
      <vt:lpstr>Gianni</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Calculating tax owed</dc:title>
  <dc:subject/>
  <dc:creator>NSW Department of Education</dc:creator>
  <cp:keywords/>
  <dc:description/>
  <cp:revision/>
  <dcterms:created xsi:type="dcterms:W3CDTF">2023-03-21T00:13:46Z</dcterms:created>
  <dcterms:modified xsi:type="dcterms:W3CDTF">2025-10-01T03:48:17Z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0x010100655E080995292A458D08911AB2F9EE60</vt:lpwstr>
  </property>
  <property fmtid="{D5CDD505-2E9C-101B-9397-08002B2CF9AE}" pid="3" name="MSIP_Label_b603dfd7-d93a-4381-a340-2995d8282205_Enabled">
    <vt:lpwstr>true</vt:lpwstr>
  </property>
  <property fmtid="{D5CDD505-2E9C-101B-9397-08002B2CF9AE}" pid="4" name="MSIP_Label_b603dfd7-d93a-4381-a340-2995d8282205_SetDate">
    <vt:lpwstr>2023-08-14T05:27:18Z</vt:lpwstr>
  </property>
  <property fmtid="{D5CDD505-2E9C-101B-9397-08002B2CF9AE}" pid="5" name="MSIP_Label_b603dfd7-d93a-4381-a340-2995d8282205_Method">
    <vt:lpwstr>Standard</vt:lpwstr>
  </property>
  <property fmtid="{D5CDD505-2E9C-101B-9397-08002B2CF9AE}" pid="6" name="MSIP_Label_b603dfd7-d93a-4381-a340-2995d8282205_Name">
    <vt:lpwstr>OFFICIAL</vt:lpwstr>
  </property>
  <property fmtid="{D5CDD505-2E9C-101B-9397-08002B2CF9AE}" pid="7" name="MSIP_Label_b603dfd7-d93a-4381-a340-2995d8282205_SiteId">
    <vt:lpwstr>05a0e69a-418a-47c1-9c25-9387261bf991</vt:lpwstr>
  </property>
  <property fmtid="{D5CDD505-2E9C-101B-9397-08002B2CF9AE}" pid="8" name="MSIP_Label_b603dfd7-d93a-4381-a340-2995d8282205_ActionId">
    <vt:lpwstr>cd95649f-5b19-4f5d-a575-8d885819d2ed</vt:lpwstr>
  </property>
  <property fmtid="{D5CDD505-2E9C-101B-9397-08002B2CF9AE}" pid="9" name="MSIP_Label_b603dfd7-d93a-4381-a340-2995d8282205_ContentBits">
    <vt:lpwstr>0</vt:lpwstr>
  </property>
  <property fmtid="{D5CDD505-2E9C-101B-9397-08002B2CF9AE}" pid="10" name="MediaServiceImageTags">
    <vt:lpwstr/>
  </property>
  <property fmtid="{D5CDD505-2E9C-101B-9397-08002B2CF9AE}" pid="11" name="Order">
    <vt:r8>2978000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