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E873F504-5313-4057-BF89-47170C56E0E0}" xr6:coauthVersionLast="47" xr6:coauthVersionMax="47" xr10:uidLastSave="{00000000-0000-0000-0000-000000000000}"/>
  <bookViews>
    <workbookView xWindow="380" yWindow="380" windowWidth="18000" windowHeight="11170" xr2:uid="{4403F225-C324-46C5-8FA6-2A0D39563F17}"/>
  </bookViews>
  <sheets>
    <sheet name="Introduction" sheetId="1" r:id="rId1"/>
    <sheet name="Sheet2" sheetId="8" state="hidden" r:id="rId2"/>
    <sheet name="Sample solution - Jobs" sheetId="10" r:id="rId3"/>
    <sheet name="Sample solution -Taxable income" sheetId="11" r:id="rId4"/>
    <sheet name="NESA page" sheetId="3" r:id="rId5"/>
    <sheet name="Copyright page" sheetId="4" r:id="rId6"/>
  </sheets>
  <externalReferences>
    <externalReference r:id="rId7"/>
  </externalReferences>
  <definedNames>
    <definedName name="Balance_Opt1">OFFSET('[1]Compound v Compound'!$E$16,,,'[1]Compound v Compound'!$M$1+1)</definedName>
    <definedName name="Balance_Opt2">OFFSET('[1]Compound v Compound'!$K$16,,,'[1]Compound v Compound'!$N$1+1)</definedName>
    <definedName name="Balance_SI">OFFSET('[1]Simple v Compound (variable)'!$J$15,,,'[1]Simple v Compound (variable)'!$L$1+1)</definedName>
    <definedName name="Frequency">'[1]periods p.a.'!$A$3:$A$7</definedName>
    <definedName name="OneHundred">#REF!</definedName>
    <definedName name="OneThousand">#REF!</definedName>
    <definedName name="Ten">#REF!</definedName>
    <definedName name="Year_Opt1">OFFSET('[1]Compound v Compound'!$B$16,,,'[1]Compound v Compound'!$M$1+1)</definedName>
    <definedName name="Year_Opt2">OFFSET('[1]Compound v Compound'!$H$16,,,'[1]Compound v Compound'!$N$1+1)</definedName>
    <definedName name="Year_SI">OFFSET('[1]Simple v Compound (variable)'!$G$15,,,'[1]Simple v Compound (variable)'!$L$1+1)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1" l="1"/>
  <c r="E9" i="11"/>
  <c r="E8" i="11"/>
  <c r="M10" i="11"/>
  <c r="M9" i="11"/>
  <c r="M8" i="11"/>
  <c r="M5" i="11"/>
  <c r="M6" i="11"/>
  <c r="M7" i="11"/>
  <c r="E5" i="11"/>
  <c r="E6" i="11"/>
  <c r="E7" i="11"/>
  <c r="K14" i="11"/>
  <c r="C14" i="11"/>
  <c r="K11" i="10"/>
  <c r="K10" i="10"/>
  <c r="K9" i="10"/>
  <c r="C25" i="10"/>
  <c r="C23" i="10"/>
  <c r="G21" i="10"/>
  <c r="F21" i="10"/>
  <c r="G20" i="10"/>
  <c r="F20" i="10"/>
  <c r="E20" i="10"/>
  <c r="E21" i="10"/>
  <c r="G19" i="10"/>
  <c r="F18" i="10"/>
  <c r="E14" i="10"/>
  <c r="E15" i="10"/>
  <c r="E13" i="10"/>
  <c r="C16" i="11" l="1"/>
  <c r="C19" i="11" s="1"/>
  <c r="K16" i="11"/>
  <c r="K19" i="1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<sst xmlns="http://schemas.openxmlformats.org/spreadsheetml/2006/main" count="157" uniqueCount="98">
  <si>
    <t>NSW Department of Education</t>
  </si>
  <si>
    <t>Success criteria</t>
  </si>
  <si>
    <t>Outcomes</t>
  </si>
  <si>
    <t>© NSW Department of Education, 2025</t>
  </si>
  <si>
    <t>This resource contains NSW Curriculum and syllabus content. The NSW Curriculum is developed by the NSW Education Standards Authority. This content is prepared by NESA for and on behalf of the Crown in right of the State of New South Wales. The material is protected by Crown copyright.</t>
  </si>
  <si>
    <t>Please refer to the NESA Copyright Disclaimer for more information https://educationstandards.nsw.edu.au/wps/portal/nesa/mini-footer/copyright</t>
  </si>
  <si>
    <t>NESA holds the only official and up-to-date versions of the NSW Curriculum and syllabus documents. Please visit the NSW Education Standards Authority (NESA) website https://educationstandards.nsw.edu.au and the NSW Curriculum website https://curriculum.nsw.edu.au.</t>
  </si>
  <si>
    <t>© State of New South Wales (Department of Education), 2025</t>
  </si>
  <si>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</si>
  <si>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</si>
  <si>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Attribution should be given to © State of New South Wales (Department of Education), 2025.</t>
  </si>
  <si>
    <t>Material in this resource not available under a Creative Commons license:</t>
  </si>
  <si>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</si>
  <si>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</si>
  <si>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</si>
  <si>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Taxable income</t>
  </si>
  <si>
    <t>Hourly rate</t>
  </si>
  <si>
    <t>Weekly timesheet</t>
  </si>
  <si>
    <t>HomeCare Services</t>
  </si>
  <si>
    <t>Employee</t>
  </si>
  <si>
    <t>Sophie</t>
  </si>
  <si>
    <t>Day</t>
  </si>
  <si>
    <t>Start</t>
  </si>
  <si>
    <t>Regular hours</t>
  </si>
  <si>
    <t>Time-and-a-half hours</t>
  </si>
  <si>
    <t>Double-time hours</t>
  </si>
  <si>
    <t>Penalty Rates</t>
  </si>
  <si>
    <t>Weekday evenings(after 20:00)</t>
  </si>
  <si>
    <t>Saturday</t>
  </si>
  <si>
    <t>Sunday</t>
  </si>
  <si>
    <t>Time-and-a-half</t>
  </si>
  <si>
    <t>Double-time</t>
  </si>
  <si>
    <t>Monday</t>
  </si>
  <si>
    <t>Tuesday</t>
  </si>
  <si>
    <t>Wednesday</t>
  </si>
  <si>
    <t>Thursday</t>
  </si>
  <si>
    <t>Friday</t>
  </si>
  <si>
    <t>Total hours</t>
  </si>
  <si>
    <t>Question 1</t>
  </si>
  <si>
    <t>Question 2</t>
  </si>
  <si>
    <t>Annual earnings</t>
  </si>
  <si>
    <t>Total weekly earnings</t>
  </si>
  <si>
    <t>Fortnightly earnings</t>
  </si>
  <si>
    <t>Bonus amount</t>
  </si>
  <si>
    <t>Bonus rate</t>
  </si>
  <si>
    <t>Total annual earnings</t>
  </si>
  <si>
    <t>Total earnings</t>
  </si>
  <si>
    <t>Sophie works full-time as a aged care support worked. Her regular timesheet is shown below.
Complete the timesheet and determine Sophie's annual earnings.</t>
  </si>
  <si>
    <t>Finish</t>
  </si>
  <si>
    <t>-</t>
  </si>
  <si>
    <t>Liam works full-time as a project manager for a construction company. He earns $2679.40 per fortnight. For his projects being completed on time, Liam receives a performance bonus equal to 7% of his salary.
Calculate Liam's total annual earnings.</t>
  </si>
  <si>
    <t xml:space="preserve">Job Scenarios: Use the spreadsheet to calculate Sophie and Liams taxable income. </t>
  </si>
  <si>
    <t>Allowable deduction</t>
  </si>
  <si>
    <t>Allowable deductions</t>
  </si>
  <si>
    <t>Amount</t>
  </si>
  <si>
    <t>Frequency</t>
  </si>
  <si>
    <t xml:space="preserve">Total allowable deductions </t>
  </si>
  <si>
    <t>Annual total deduction</t>
  </si>
  <si>
    <t>Annual salary earnings</t>
  </si>
  <si>
    <t>Protective clothing</t>
  </si>
  <si>
    <t>Union fees</t>
  </si>
  <si>
    <t>Weekly</t>
  </si>
  <si>
    <t>Phone</t>
  </si>
  <si>
    <t>Monthly</t>
  </si>
  <si>
    <t>Annually</t>
  </si>
  <si>
    <t>Overtime meals</t>
  </si>
  <si>
    <t>Professional association fee</t>
  </si>
  <si>
    <t>Quarterly</t>
  </si>
  <si>
    <t>Sophie works full-time as an aged care support worker. Her regular timesheet is shown below.
Complete the timesheet and determine Sophie's annual earnings.</t>
  </si>
  <si>
    <t xml:space="preserve">Fortnight </t>
  </si>
  <si>
    <t>Gross pay</t>
  </si>
  <si>
    <t>Sophie (Community support worker and direct carer)</t>
  </si>
  <si>
    <t>Liam (Building and construction worker)</t>
  </si>
  <si>
    <t xml:space="preserve">•  To understand that allowable tax deductions lower a person’s taxable income. </t>
  </si>
  <si>
    <t>•  To be able to use a spreadsheet to model income.</t>
  </si>
  <si>
    <t xml:space="preserve">•  I can use a spreadsheet to model gross pay including earnings through bonuses and penalty rates. </t>
  </si>
  <si>
    <t xml:space="preserve">•  I can identify and justify common allowable tax deductions for certain professions. </t>
  </si>
  <si>
    <t xml:space="preserve">•  I can find a taxable income. </t>
  </si>
  <si>
    <t xml:space="preserve">•  I can explain why the government would offer multiple ways to claim allowable tax deductions. </t>
  </si>
  <si>
    <t>Professional learning</t>
  </si>
  <si>
    <t>Laptop</t>
  </si>
  <si>
    <t>Office supplies</t>
  </si>
  <si>
    <t>Laundry of uniform</t>
  </si>
  <si>
    <t>Learning intentions</t>
  </si>
  <si>
    <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MAO-WM-01</t>
    </r>
  </si>
  <si>
    <r>
      <t xml:space="preserve">•  solves financial problems involving earning money and taxation </t>
    </r>
    <r>
      <rPr>
        <b/>
        <sz val="12"/>
        <rFont val="Arial"/>
        <family val="2"/>
      </rPr>
      <t>MST-11-03</t>
    </r>
  </si>
  <si>
    <t>Mathematics Standard 11–12 Syllabus © NSW Education Standards Authority (NESA) for and on behalf of the Crown in right of the State of New South Wales, 2022.</t>
  </si>
  <si>
    <t>Job scenarios: use the spreadsheet to calculate the total annual earnings for each person.</t>
  </si>
  <si>
    <t>Penalty rates</t>
  </si>
  <si>
    <t>Weekday evenings (after 20:00)</t>
  </si>
  <si>
    <t>Liam works full-time as a project manager for a construction company. He earns $2,679.40 per fortnight. For his projects being completed on time, Liam receives a performance bonus equal to 7% of his annual salary.
Calculate Liam's total annual earnings.</t>
  </si>
  <si>
    <t>Sophie and Liam have various allowable deductions which are listed on the spreadsheet. Some deductions are ‘one-off’ deductions whereas others are paid at different frequencies, for example union fees may be paid weekly. Calculate the annual total deduction for each allowable deduction, using relevant spreadsheet formulas.</t>
  </si>
  <si>
    <t>Self-education</t>
  </si>
  <si>
    <t>Working with Children Check</t>
  </si>
  <si>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</si>
  <si>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r>
      <t>·</t>
    </r>
    <r>
      <rPr>
        <sz val="7"/>
        <color theme="1"/>
        <rFont val="Times New Roman"/>
        <family val="1"/>
      </rPr>
      <t xml:space="preserve">                </t>
    </r>
    <r>
      <rPr>
        <sz val="11"/>
        <color theme="1"/>
        <rFont val="Arial"/>
        <family val="2"/>
      </rPr>
      <t>the NSW Department of Education logo, other logos and trademark-protected material</t>
    </r>
  </si>
  <si>
    <r>
      <t>·</t>
    </r>
    <r>
      <rPr>
        <sz val="7"/>
        <color theme="1"/>
        <rFont val="Times New Roman"/>
        <family val="1"/>
      </rPr>
      <t xml:space="preserve">                </t>
    </r>
    <r>
      <rPr>
        <sz val="11"/>
        <color theme="1"/>
        <rFont val="Arial"/>
        <family val="2"/>
      </rPr>
      <t>material owned by a third party that has been reproduced with permission. You will need to obtain permission from the third party to reuse its material.</t>
    </r>
  </si>
  <si>
    <t>Taxable income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</si>
</sst>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24" x14ac:knownFonts="1">
    <font>
      <sz val="11"/>
      <color theme="1"/>
      <name val="Calibri"/>
      <family val="2"/>
      <scheme val="minor"/>
    </font>
    <font>
      <u/>
      <sz val="11"/>
      <color theme="10"/>
      <name val="Calibri"/>
      <family val="2"/>
      <scheme val="minor"/>
    </font>
    <font>
      <u/>
      <sz val="11"/>
      <color theme="10"/>
      <name val="Arial"/>
      <family val="2"/>
    </font>
    <font>
      <b/>
      <sz val="14"/>
      <color theme="0"/>
      <name val="Arial"/>
      <family val="2"/>
    </font>
    <font>
      <sz val="11"/>
      <color theme="1"/>
      <name val="Arial"/>
      <family val="2"/>
    </font>
    <font>
      <b/>
      <sz val="11"/>
      <color rgb="FFFFFFFF"/>
      <name val="Arial"/>
      <family val="2"/>
    </font>
    <font>
      <sz val="11"/>
      <color theme="1"/>
      <name val="Calibri"/>
      <family val="2"/>
      <scheme val="minor"/>
    </font>
    <font>
      <sz val="11"/>
      <color rgb="FF000000"/>
      <name val="Arial"/>
      <family val="2"/>
    </font>
    <font>
      <b/>
      <sz val="11"/>
      <color theme="1"/>
      <name val="Arial"/>
      <family val="2"/>
    </font>
    <font>
      <i/>
      <sz val="11"/>
      <color theme="1"/>
      <name val="Arial"/>
      <family val="2"/>
    </font>
    <font>
      <sz val="11"/>
      <color theme="1"/>
      <name val="Symbol"/>
      <family val="1"/>
      <charset val="2"/>
    </font>
    <font>
      <sz val="7"/>
      <color theme="1"/>
      <name val="Times New Roman"/>
      <family val="1"/>
    </font>
    <font>
      <b/>
      <sz val="11"/>
      <color rgb="FF000000"/>
      <name val="Arial"/>
      <family val="2"/>
    </font>
    <font>
      <i/>
      <sz val="11"/>
      <color rgb="FF000000"/>
      <name val="Arial"/>
      <family val="2"/>
    </font>
    <font>
      <b/>
      <sz val="26"/>
      <color rgb="FF002664"/>
      <name val="Arial"/>
      <family val="2"/>
    </font>
    <font>
      <b/>
      <sz val="14"/>
      <color rgb="FF002664"/>
      <name val="Arial"/>
      <family val="2"/>
    </font>
    <font>
      <sz val="12"/>
      <name val="Arial"/>
      <family val="2"/>
    </font>
    <font>
      <b/>
      <sz val="12"/>
      <name val="Arial"/>
      <family val="2"/>
    </font>
    <font>
      <u/>
      <sz val="10"/>
      <color theme="10"/>
      <name val="Arial"/>
      <family val="2"/>
    </font>
    <font>
      <sz val="10"/>
      <color theme="1"/>
      <name val="Calibri"/>
      <family val="2"/>
      <scheme val="minor"/>
    </font>
    <font>
      <sz val="11"/>
      <color theme="1"/>
      <name val="Arial"/>
      <family val="2"/>
    </font>
    <font>
      <b/>
      <sz val="11"/>
      <color rgb="FFFFFFFF"/>
      <name val="Arial"/>
      <family val="2"/>
    </font>
    <font>
      <b/>
      <sz val="11"/>
      <color theme="1"/>
      <name val="Arial"/>
      <family val="2"/>
    </font>
    <font>
      <sz val="11"/>
      <color rgb="FF002664"/>
      <name val="Arial"/>
      <family val="2"/>
    </font>
  </fonts>
  <fills count="8">
    <fill>
      <patternFill patternType="none"/>
    </fill>
    <fill>
      <patternFill patternType="gray125"/>
    </fill>
    <fill>
      <patternFill patternType="solid">
        <fgColor theme="0"/>
        <bgColor indexed="64"/>
      </patternFill>
    </fill>
    <fill>
      <patternFill patternType="solid">
        <fgColor rgb="FF002664"/>
        <bgColor indexed="64"/>
      </patternFill>
    </fill>
    <fill>
      <patternFill patternType="solid">
        <fgColor rgb="FFEBEBEB"/>
        <bgColor indexed="64"/>
      </patternFill>
    </fill>
    <fill>
      <patternFill patternType="solid">
        <fgColor rgb="FFCBEDFD"/>
        <bgColor indexed="64"/>
      </patternFill>
    </fill>
    <fill>
      <patternFill patternType="solid">
        <fgColor rgb="FFFFE6EA"/>
        <bgColor indexed="64"/>
      </patternFill>
    </fill>
    <fill>
      <patternFill patternType="solid">
        <fgColor theme="4" tint="0.79998168889431442"/>
        <bgColor indexed="64"/>
      </patternFill>
    </fill>
  </fills>
  <borders count="17">
    <border>
      <left/>
      <right/>
      <top/>
      <bottom/>
      <diagonal/>
    </border>
    <border>
      <left/>
      <right style="thin">
        <color rgb="FF302D6D"/>
      </right>
      <top/>
      <bottom/>
      <diagonal/>
    </border>
    <border>
      <left style="thin">
        <color rgb="FF000000"/>
      </left>
      <right style="thin">
        <color rgb="FF000000"/>
      </right>
      <top style="thin">
        <color rgb="FF000000"/>
      </top>
      <bottom style="thin">
        <color theme="1"/>
      </bottom>
      <diagonal/>
    </border>
    <border>
      <left/>
      <right/>
      <top/>
      <bottom style="thin">
        <color indexed="64"/>
      </bottom>
      <diagonal/>
    </border>
    <border>
      <left/>
      <right style="thin">
        <color rgb="FF000000"/>
      </right>
      <top style="thin">
        <color rgb="FF000000"/>
      </top>
      <bottom style="thin">
        <color theme="1"/>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rgb="FF002664"/>
      </left>
      <right style="medium">
        <color rgb="FF002664"/>
      </right>
      <top style="medium">
        <color rgb="FF002664"/>
      </top>
      <bottom style="medium">
        <color rgb="FF002664"/>
      </bottom>
      <diagonal/>
    </border>
  </borders>
  <cellStyleXfs count="8">
    <xf numFmtId="0" fontId="0" fillId="0" borderId="0"/>
    <xf numFmtId="0" fontId="1" fillId="0" borderId="0" applyNumberFormat="0" applyFill="0" applyBorder="0" applyAlignment="0" applyProtection="0"/>
    <xf numFmtId="0" fontId="6" fillId="0" borderId="0"/>
    <xf numFmtId="0" fontId="1" fillId="0" borderId="0" applyNumberFormat="0" applyFill="0" applyBorder="0" applyAlignment="0" applyProtection="0"/>
    <xf numFmtId="0" fontId="6" fillId="0" borderId="0"/>
    <xf numFmtId="0" fontId="4" fillId="0" borderId="0"/>
    <xf numFmtId="0" fontId="2" fillId="0" borderId="0" applyNumberFormat="0" applyFill="0" applyBorder="0" applyAlignment="0" applyProtection="0"/>
    <xf numFmtId="0" fontId="1" fillId="0" borderId="0" applyNumberFormat="0" applyFill="0" applyBorder="0" applyAlignment="0" applyProtection="0"/>
  </cellStyleXfs>
  <cellXfs count="86">
    <xf numFmtId="0" fontId="0" fillId="0" borderId="0" xfId="0"/>
    <xf numFmtId="0" fontId="18" fillId="4" borderId="0" xfId="1" applyFont="1" applyFill="1" applyBorder="1" applyAlignment="1">
      <alignment horizontal="left" vertical="center" indent="1"/>
    </xf>
    <xf numFmtId="0" fontId="0" fillId="0" borderId="0" xfId="0" applyAlignment="1">
      <alignment horizontal="left" vertical="center" indent="1"/>
    </xf>
    <xf numFmtId="0" fontId="3" fillId="3" borderId="1" xfId="0" applyFont="1" applyFill="1" applyBorder="1" applyAlignment="1">
      <alignment horizontal="left" vertical="center" indent="1"/>
    </xf>
    <xf numFmtId="0" fontId="7" fillId="5" borderId="0" xfId="2" applyFont="1" applyFill="1" applyAlignment="1">
      <alignment horizontal="left" vertical="center" wrapText="1" indent="1"/>
    </xf>
    <xf numFmtId="0" fontId="6" fillId="0" borderId="0" xfId="2"/>
    <xf numFmtId="0" fontId="8" fillId="2" borderId="0" xfId="2" applyFont="1" applyFill="1" applyAlignment="1">
      <alignment vertical="center"/>
    </xf>
    <xf numFmtId="0" fontId="4" fillId="2" borderId="0" xfId="2" applyFont="1" applyFill="1" applyAlignment="1">
      <alignment vertical="center" wrapText="1"/>
    </xf>
    <xf numFmtId="0" fontId="6" fillId="2" borderId="0" xfId="2" applyFill="1" applyAlignment="1">
      <alignment wrapText="1"/>
    </xf>
    <xf numFmtId="0" fontId="4" fillId="2" borderId="0" xfId="2" applyFont="1" applyFill="1" applyAlignment="1">
      <alignment vertical="center"/>
    </xf>
    <xf numFmtId="0" fontId="10" fillId="2" borderId="0" xfId="2" applyFont="1" applyFill="1" applyAlignment="1">
      <alignment vertical="center" wrapText="1"/>
    </xf>
    <xf numFmtId="0" fontId="12" fillId="5" borderId="0" xfId="2" applyFont="1" applyFill="1" applyAlignment="1">
      <alignment horizontal="left" vertical="center" indent="1"/>
    </xf>
    <xf numFmtId="0" fontId="7" fillId="5" borderId="0" xfId="2" applyFont="1" applyFill="1" applyAlignment="1">
      <alignment horizontal="left" vertical="top" wrapText="1" indent="1"/>
    </xf>
    <xf numFmtId="0" fontId="6" fillId="0" borderId="0" xfId="2" applyAlignment="1">
      <alignment wrapText="1"/>
    </xf>
    <xf numFmtId="0" fontId="7" fillId="5" borderId="0" xfId="0" applyFont="1" applyFill="1" applyAlignment="1">
      <alignment horizontal="left" vertical="center" wrapText="1" indent="1"/>
    </xf>
    <xf numFmtId="0" fontId="0" fillId="4" borderId="0" xfId="0" applyFill="1" applyAlignment="1">
      <alignment horizontal="left" vertical="center" indent="1"/>
    </xf>
    <xf numFmtId="0" fontId="14" fillId="4" borderId="0" xfId="0" applyFont="1" applyFill="1" applyAlignment="1">
      <alignment horizontal="left" vertical="center" indent="1"/>
    </xf>
    <xf numFmtId="0" fontId="15" fillId="4" borderId="0" xfId="0" applyFont="1" applyFill="1" applyAlignment="1">
      <alignment horizontal="left" vertical="center" indent="1"/>
    </xf>
    <xf numFmtId="0" fontId="16" fillId="4" borderId="0" xfId="5" applyFont="1" applyFill="1" applyAlignment="1">
      <alignment horizontal="left" vertical="center" indent="2"/>
    </xf>
    <xf numFmtId="0" fontId="19" fillId="0" borderId="0" xfId="0" applyFont="1" applyAlignment="1">
      <alignment horizontal="left" vertical="center" indent="1"/>
    </xf>
    <xf numFmtId="0" fontId="16" fillId="4" borderId="0" xfId="5" applyFont="1" applyFill="1" applyAlignment="1">
      <alignment horizontal="left" wrapText="1" indent="2"/>
    </xf>
    <xf numFmtId="0" fontId="4" fillId="4" borderId="0" xfId="0" applyFont="1" applyFill="1" applyAlignment="1">
      <alignment vertical="center" wrapText="1"/>
    </xf>
    <xf numFmtId="0" fontId="4" fillId="4" borderId="3" xfId="0" applyFont="1" applyFill="1" applyBorder="1" applyAlignment="1">
      <alignment vertical="center" wrapText="1"/>
    </xf>
    <xf numFmtId="0" fontId="20" fillId="4" borderId="0" xfId="0" applyFont="1" applyFill="1" applyAlignment="1">
      <alignment vertical="center" wrapText="1"/>
    </xf>
    <xf numFmtId="0" fontId="21" fillId="3" borderId="2" xfId="0" applyFont="1" applyFill="1" applyBorder="1" applyAlignment="1">
      <alignment horizontal="left" vertical="center" wrapText="1" indent="1"/>
    </xf>
    <xf numFmtId="0" fontId="4" fillId="4" borderId="0" xfId="0" applyFont="1" applyFill="1" applyAlignment="1">
      <alignment horizontal="left" vertical="center" wrapText="1"/>
    </xf>
    <xf numFmtId="0" fontId="20" fillId="4" borderId="0" xfId="0" applyFont="1" applyFill="1" applyAlignment="1">
      <alignment horizontal="left" vertical="center" wrapText="1"/>
    </xf>
    <xf numFmtId="0" fontId="21" fillId="3" borderId="4" xfId="0" applyFont="1" applyFill="1" applyBorder="1" applyAlignment="1">
      <alignment horizontal="left" vertical="center" wrapText="1" indent="1"/>
    </xf>
    <xf numFmtId="0" fontId="4" fillId="4" borderId="5" xfId="0" applyFont="1" applyFill="1" applyBorder="1" applyAlignment="1">
      <alignment vertical="center" wrapText="1"/>
    </xf>
    <xf numFmtId="0" fontId="20" fillId="4" borderId="5" xfId="0" applyFont="1" applyFill="1" applyBorder="1" applyAlignment="1">
      <alignment vertical="center" wrapText="1"/>
    </xf>
    <xf numFmtId="0" fontId="21" fillId="3" borderId="7" xfId="0" applyFont="1" applyFill="1" applyBorder="1" applyAlignment="1">
      <alignment horizontal="left" vertical="center" wrapText="1" indent="1"/>
    </xf>
    <xf numFmtId="0" fontId="20" fillId="0" borderId="0" xfId="0" applyFont="1" applyAlignment="1">
      <alignment vertical="center" wrapText="1"/>
    </xf>
    <xf numFmtId="0" fontId="20" fillId="0" borderId="9" xfId="0" applyFont="1" applyBorder="1" applyAlignment="1">
      <alignment vertical="center" wrapText="1"/>
    </xf>
    <xf numFmtId="0" fontId="20" fillId="0" borderId="5" xfId="0" applyFont="1" applyBorder="1" applyAlignment="1">
      <alignment vertical="center" wrapText="1"/>
    </xf>
    <xf numFmtId="0" fontId="20" fillId="0" borderId="0" xfId="0" applyFont="1" applyAlignment="1">
      <alignment horizontal="left" vertical="center" wrapText="1"/>
    </xf>
    <xf numFmtId="0" fontId="20" fillId="0" borderId="9" xfId="0" applyFont="1" applyBorder="1" applyAlignment="1">
      <alignment horizontal="left" vertical="center" wrapText="1"/>
    </xf>
    <xf numFmtId="8" fontId="20" fillId="0" borderId="0" xfId="0" applyNumberFormat="1" applyFont="1" applyAlignment="1">
      <alignment vertical="center" wrapText="1"/>
    </xf>
    <xf numFmtId="0" fontId="4" fillId="0" borderId="5" xfId="0" applyFont="1" applyBorder="1" applyAlignment="1">
      <alignment vertical="center" wrapText="1"/>
    </xf>
    <xf numFmtId="20" fontId="4" fillId="0" borderId="0" xfId="0" applyNumberFormat="1" applyFont="1" applyAlignment="1">
      <alignment vertical="center" wrapText="1"/>
    </xf>
    <xf numFmtId="20" fontId="20" fillId="0" borderId="0" xfId="0" applyNumberFormat="1" applyFont="1" applyAlignment="1">
      <alignment vertical="center" wrapText="1"/>
    </xf>
    <xf numFmtId="0" fontId="22" fillId="0" borderId="10" xfId="0" applyFont="1" applyBorder="1" applyAlignment="1">
      <alignment vertical="center" wrapText="1"/>
    </xf>
    <xf numFmtId="0" fontId="20" fillId="0" borderId="3" xfId="0" applyFont="1" applyBorder="1" applyAlignment="1">
      <alignment vertical="center" wrapText="1"/>
    </xf>
    <xf numFmtId="0" fontId="21" fillId="3" borderId="6" xfId="0" applyFont="1" applyFill="1" applyBorder="1" applyAlignment="1">
      <alignment horizontal="left" vertical="center" wrapText="1" indent="1"/>
    </xf>
    <xf numFmtId="0" fontId="21" fillId="3" borderId="13" xfId="0" applyFont="1" applyFill="1" applyBorder="1" applyAlignment="1">
      <alignment horizontal="left" vertical="center" wrapText="1" indent="1"/>
    </xf>
    <xf numFmtId="8" fontId="20" fillId="0" borderId="8" xfId="0" applyNumberFormat="1" applyFont="1" applyBorder="1" applyAlignment="1">
      <alignment vertical="center" wrapText="1"/>
    </xf>
    <xf numFmtId="8" fontId="4" fillId="0" borderId="8" xfId="0" applyNumberFormat="1" applyFont="1" applyBorder="1" applyAlignment="1">
      <alignment vertical="center" wrapText="1"/>
    </xf>
    <xf numFmtId="9" fontId="4" fillId="0" borderId="8" xfId="0" applyNumberFormat="1" applyFont="1" applyBorder="1" applyAlignment="1">
      <alignment vertical="center" wrapText="1"/>
    </xf>
    <xf numFmtId="8" fontId="4" fillId="0" borderId="12" xfId="0" applyNumberFormat="1" applyFont="1" applyBorder="1" applyAlignment="1">
      <alignment vertical="center" wrapText="1"/>
    </xf>
    <xf numFmtId="0" fontId="21" fillId="3" borderId="0" xfId="0" applyFont="1" applyFill="1" applyAlignment="1">
      <alignment horizontal="left" vertical="center" wrapText="1" indent="1"/>
    </xf>
    <xf numFmtId="0" fontId="21" fillId="3" borderId="5" xfId="0" applyFont="1" applyFill="1" applyBorder="1" applyAlignment="1">
      <alignment horizontal="left" vertical="center" wrapText="1" indent="1"/>
    </xf>
    <xf numFmtId="0" fontId="21" fillId="3" borderId="9" xfId="0" applyFont="1" applyFill="1" applyBorder="1" applyAlignment="1">
      <alignment horizontal="left" vertical="center" wrapText="1" indent="1"/>
    </xf>
    <xf numFmtId="0" fontId="22" fillId="0" borderId="5"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9" xfId="0" applyFont="1" applyBorder="1" applyAlignment="1">
      <alignment vertical="center" wrapText="1"/>
    </xf>
    <xf numFmtId="8" fontId="20" fillId="0" borderId="3" xfId="0" applyNumberFormat="1" applyFont="1" applyBorder="1" applyAlignment="1">
      <alignment vertical="center" wrapText="1"/>
    </xf>
    <xf numFmtId="8" fontId="20" fillId="0" borderId="11" xfId="0" applyNumberFormat="1" applyFont="1" applyBorder="1" applyAlignment="1">
      <alignment vertical="center" wrapText="1"/>
    </xf>
    <xf numFmtId="0" fontId="4" fillId="4" borderId="12" xfId="0" applyFont="1" applyFill="1" applyBorder="1" applyAlignment="1">
      <alignment vertical="center" wrapText="1"/>
    </xf>
    <xf numFmtId="0" fontId="4" fillId="4" borderId="9" xfId="0" applyFont="1" applyFill="1" applyBorder="1" applyAlignment="1">
      <alignment vertical="center" wrapText="1"/>
    </xf>
    <xf numFmtId="0" fontId="5" fillId="3" borderId="6" xfId="0" applyFont="1" applyFill="1" applyBorder="1" applyAlignment="1">
      <alignment horizontal="left" vertical="center" wrapText="1" indent="1"/>
    </xf>
    <xf numFmtId="6" fontId="4" fillId="0" borderId="0" xfId="0" applyNumberFormat="1" applyFont="1" applyAlignment="1">
      <alignment vertical="center" wrapText="1"/>
    </xf>
    <xf numFmtId="0" fontId="8" fillId="0" borderId="0" xfId="0" applyFont="1" applyAlignment="1">
      <alignment vertical="center" wrapText="1"/>
    </xf>
    <xf numFmtId="0" fontId="5" fillId="3" borderId="7" xfId="0" applyFont="1" applyFill="1" applyBorder="1" applyAlignment="1">
      <alignment horizontal="left" vertical="center" wrapText="1" indent="1"/>
    </xf>
    <xf numFmtId="0" fontId="5" fillId="3" borderId="2" xfId="0" applyFont="1" applyFill="1" applyBorder="1" applyAlignment="1">
      <alignment horizontal="left" vertical="center" indent="1"/>
    </xf>
    <xf numFmtId="0" fontId="23" fillId="3" borderId="0" xfId="0" applyFont="1" applyFill="1" applyAlignment="1">
      <alignment vertical="center" wrapText="1"/>
    </xf>
    <xf numFmtId="0" fontId="5" fillId="3" borderId="4" xfId="0" applyFont="1" applyFill="1" applyBorder="1" applyAlignment="1">
      <alignment horizontal="left" vertical="center" indent="1"/>
    </xf>
    <xf numFmtId="0" fontId="4" fillId="3" borderId="0" xfId="0" applyFont="1" applyFill="1" applyAlignment="1">
      <alignment vertical="center" wrapText="1"/>
    </xf>
    <xf numFmtId="20" fontId="4" fillId="0" borderId="9" xfId="0" applyNumberFormat="1" applyFont="1" applyBorder="1" applyAlignment="1">
      <alignment vertical="center" wrapText="1"/>
    </xf>
    <xf numFmtId="2" fontId="20" fillId="0" borderId="0" xfId="0" applyNumberFormat="1" applyFont="1" applyAlignment="1">
      <alignment vertical="center" wrapText="1"/>
    </xf>
    <xf numFmtId="0" fontId="2" fillId="5" borderId="0" xfId="3" applyFont="1" applyFill="1" applyAlignment="1">
      <alignment horizontal="left" vertical="center" wrapText="1" indent="1"/>
    </xf>
    <xf numFmtId="0" fontId="2" fillId="2" borderId="0" xfId="3" applyFont="1" applyFill="1" applyAlignment="1">
      <alignment vertical="center" wrapText="1"/>
    </xf>
    <xf numFmtId="0" fontId="18" fillId="4" borderId="16" xfId="1" applyFont="1" applyFill="1" applyBorder="1" applyAlignment="1">
      <alignment horizontal="left" vertical="center" wrapText="1" indent="2"/>
    </xf>
    <xf numFmtId="0" fontId="20" fillId="0" borderId="0" xfId="0" applyFont="1" applyAlignment="1">
      <alignment horizontal="left" vertical="center" wrapText="1"/>
    </xf>
    <xf numFmtId="0" fontId="4" fillId="4" borderId="3" xfId="0" applyFont="1" applyFill="1" applyBorder="1" applyAlignment="1">
      <alignment horizontal="left" vertical="center" wrapText="1"/>
    </xf>
    <xf numFmtId="0" fontId="20" fillId="6" borderId="0" xfId="0" applyFont="1" applyFill="1" applyAlignment="1">
      <alignment horizontal="left" vertical="center" wrapText="1"/>
    </xf>
    <xf numFmtId="0" fontId="21" fillId="3" borderId="14"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left" vertical="center" wrapText="1"/>
    </xf>
    <xf numFmtId="0" fontId="4" fillId="0" borderId="0" xfId="0" applyFont="1" applyAlignment="1">
      <alignment horizontal="left" vertical="center" wrapText="1"/>
    </xf>
    <xf numFmtId="0" fontId="4" fillId="7" borderId="0" xfId="0" applyFont="1" applyFill="1" applyAlignment="1">
      <alignment horizontal="left" vertical="center" wrapText="1"/>
    </xf>
    <xf numFmtId="0" fontId="20" fillId="7" borderId="0" xfId="0" applyFont="1" applyFill="1" applyAlignment="1">
      <alignment horizontal="left" vertical="center" wrapText="1"/>
    </xf>
    <xf numFmtId="0" fontId="8" fillId="0" borderId="0" xfId="0" applyFont="1" applyAlignment="1">
      <alignment horizontal="left" vertical="center" wrapText="1"/>
    </xf>
    <xf numFmtId="0" fontId="4" fillId="7" borderId="3" xfId="0" applyFont="1" applyFill="1" applyBorder="1" applyAlignment="1">
      <alignment horizontal="left" vertical="center" wrapText="1"/>
    </xf>
  </cellXfs>
  <cellStyles count="8">
    <cellStyle name="Hyperlink" xfId="1" builtinId="8"/>
    <cellStyle name="Hyperlink 2" xfId="3" xr:uid="{05E3F099-A0E1-447E-A6C0-69D26C78C684}"/>
    <cellStyle name="Hyperlink 2 2" xfId="7" xr:uid="{D3439096-3E25-467F-A77D-BCB0F2AB898C}"/>
    <cellStyle name="Hyperlink 2 3" xfId="6" xr:uid="{B3B2E75A-71C8-4786-993A-70465FB44B4E}"/>
    <cellStyle name="Normal" xfId="0" builtinId="0"/>
    <cellStyle name="Normal 2" xfId="2" xr:uid="{B6D6E633-9AEC-4728-BBD0-C6C7CD8E4EF5}"/>
    <cellStyle name="Normal 2 2" xfId="5" xr:uid="{1F773224-7AA5-4CA5-AA5F-6F2BBAA9FBAD}"/>
    <cellStyle name="Normal 3" xfId="4" xr:uid="{646F6B80-945D-472C-908C-7E07069F63BE}"/>
  </cellStyles>
  <dxfs count="0"/>
  <tableStyles count="0" defaultTableStyle="TableStyleMedium2" defaultPivotStyle="PivotStyleLight16"/>
  <colors>
    <mruColors>
      <color rgb="FF002664"/>
      <color rgb="FFFFE6EA"/>
      <color rgb="FF302D6D"/>
      <color rgb="FFEBEBEB"/>
      <color rgb="FFCBEDFD"/>
      <color rgb="FFFFB8C1"/>
      <color rgb="FFD71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absoluteAnchor>
    <xdr:pos x="7410450" y="180975"/>
    <xdr:ext cx="514858" cy="542925"/>
    <xdr:pic>
      <xdr:nvPicPr>
        <xdr:cNvPr id="2" name="Picture 1" descr="NSW government logo.">
          <a:extLst>
            <a:ext uri="{FF2B5EF4-FFF2-40B4-BE49-F238E27FC236}">
              <a16:creationId xmlns:a16="http://schemas.microsoft.com/office/drawing/2014/main" id="{5E788036-50F2-4B26-8618-FE6042C0FB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0450" y="180975"/>
          <a:ext cx="514858" cy="542925"/>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hoolsnsw.sharepoint.com/sites/MCTEffectiveuseofSpreadsheetsandDesmosproject/Shared%20Documents/Spreadsheets/Matthew%20Whight/Stage%205%20Experimental%20Probability/compound-inter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ple v Compound (annual)"/>
      <sheetName val="Simple v Compound (variable)"/>
      <sheetName val="Compound v Compound"/>
      <sheetName val="periods p.a."/>
    </sheetNames>
    <sheetDataSet>
      <sheetData sheetId="0" refreshError="1"/>
      <sheetData sheetId="1"/>
      <sheetData sheetId="2"/>
      <sheetData sheetId="3"/>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urriculum.nsw.edu.au/learning-areas/mathematics/mathematics-standard-11-12-2024/overview" TargetMode="External"/><Relationship Id="rId1" Type="http://schemas.openxmlformats.org/officeDocument/2006/relationships/hyperlink" Target="https://education.nsw.gov.au/about-us/copyrigh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ducationstandards.nsw.edu.au/wps/portal/nesa/mini-footer/copyrigh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391D7-7EB8-42A7-86C6-CE36B773B2ED}">
  <dimension ref="A1:A17"/>
  <sheetViews>
    <sheetView tabSelected="1" workbookViewId="0">
      <selection activeCell="A2" sqref="A2"/>
    </sheetView>
  </sheetViews>
  <sheetFormatPr defaultColWidth="8.7265625" defaultRowHeight="14.5" x14ac:dyDescent="0.35"/>
  <cols>
    <col min="1" max="1" width="122.81640625" style="2" customWidth="1"/>
    <col min="2" max="16384" width="8.7265625" style="2"/>
  </cols>
  <sheetData>
    <row r="1" spans="1:1" ht="76.150000000000006" customHeight="1" x14ac:dyDescent="0.35">
      <c r="A1" s="3" t="s">
        <v>0</v>
      </c>
    </row>
    <row r="2" spans="1:1" ht="76.150000000000006" customHeight="1" x14ac:dyDescent="0.35">
      <c r="A2" s="16" t="s">
        <v>97</v>
      </c>
    </row>
    <row r="3" spans="1:1" ht="42" customHeight="1" x14ac:dyDescent="0.35">
      <c r="A3" s="17" t="s">
        <v>83</v>
      </c>
    </row>
    <row r="4" spans="1:1" ht="25.15" customHeight="1" x14ac:dyDescent="0.35">
      <c r="A4" s="18" t="s">
        <v>73</v>
      </c>
    </row>
    <row r="5" spans="1:1" ht="25.15" customHeight="1" x14ac:dyDescent="0.35">
      <c r="A5" s="18" t="s">
        <v>74</v>
      </c>
    </row>
    <row r="6" spans="1:1" ht="60" customHeight="1" x14ac:dyDescent="0.35">
      <c r="A6" s="17" t="s">
        <v>1</v>
      </c>
    </row>
    <row r="7" spans="1:1" ht="25.15" customHeight="1" x14ac:dyDescent="0.35">
      <c r="A7" s="18" t="s">
        <v>75</v>
      </c>
    </row>
    <row r="8" spans="1:1" ht="25.15" customHeight="1" x14ac:dyDescent="0.35">
      <c r="A8" s="18" t="s">
        <v>76</v>
      </c>
    </row>
    <row r="9" spans="1:1" ht="25.15" customHeight="1" x14ac:dyDescent="0.35">
      <c r="A9" s="18" t="s">
        <v>77</v>
      </c>
    </row>
    <row r="10" spans="1:1" ht="25.15" customHeight="1" x14ac:dyDescent="0.35">
      <c r="A10" s="18" t="s">
        <v>78</v>
      </c>
    </row>
    <row r="11" spans="1:1" ht="13.5" customHeight="1" x14ac:dyDescent="0.35">
      <c r="A11" s="18"/>
    </row>
    <row r="12" spans="1:1" ht="35.25" customHeight="1" x14ac:dyDescent="0.35">
      <c r="A12" s="17" t="s">
        <v>2</v>
      </c>
    </row>
    <row r="13" spans="1:1" ht="46.5" x14ac:dyDescent="0.35">
      <c r="A13" s="20" t="s">
        <v>84</v>
      </c>
    </row>
    <row r="14" spans="1:1" ht="25.15" customHeight="1" thickBot="1" x14ac:dyDescent="0.4">
      <c r="A14" s="20" t="s">
        <v>85</v>
      </c>
    </row>
    <row r="15" spans="1:1" ht="60.75" customHeight="1" thickBot="1" x14ac:dyDescent="0.4">
      <c r="A15" s="71" t="s">
        <v>86</v>
      </c>
    </row>
    <row r="16" spans="1:1" x14ac:dyDescent="0.35">
      <c r="A16" s="15"/>
    </row>
    <row r="17" spans="1:1" s="19" customFormat="1" ht="13" x14ac:dyDescent="0.35">
      <c r="A17" s="1" t="s">
        <v>3</v>
      </c>
    </row>
  </sheetData>
  <hyperlinks>
    <hyperlink ref="A17" r:id="rId1" display="© NSW Department of Education, 2021" xr:uid="{AD9F1540-95CE-44A9-8451-0251E5A30FC9}"/>
    <hyperlink ref="A15" r:id="rId2" display="Mathematics Standard 11-12 Syllabus © NSW Education Standards Authority (NESA) for and on behalf of the Crown in right of the State of New South Wales, 2022." xr:uid="{0B3DA6F3-BB4D-413C-B328-81D3E7D403CE}"/>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3505D-E22D-4E24-B172-8CB134DBAEBF}">
  <dimension ref="B1:Q25"/>
  <sheetViews>
    <sheetView workbookViewId="0">
      <selection activeCell="K13" sqref="K13"/>
    </sheetView>
  </sheetViews>
  <sheetFormatPr defaultColWidth="8.7265625" defaultRowHeight="14" x14ac:dyDescent="0.35"/>
  <cols>
    <col min="1" max="1" width="2.81640625" style="21" customWidth="1"/>
    <col min="2" max="2" width="15.1796875" style="21" customWidth="1"/>
    <col min="3" max="3" width="10.7265625" style="21" bestFit="1" customWidth="1"/>
    <col min="4" max="4" width="12.453125" style="21" bestFit="1" customWidth="1"/>
    <col min="5" max="5" width="10.453125" style="25" customWidth="1"/>
    <col min="6" max="6" width="13.7265625" style="21" customWidth="1"/>
    <col min="7" max="7" width="13.453125" style="21" customWidth="1"/>
    <col min="8" max="8" width="4.7265625" style="21" customWidth="1"/>
    <col min="9" max="9" width="4.54296875" style="28" customWidth="1"/>
    <col min="10" max="10" width="14" style="21" customWidth="1"/>
    <col min="11" max="11" width="12.26953125" style="21" customWidth="1"/>
    <col min="12" max="12" width="10.1796875" style="21" customWidth="1"/>
    <col min="13" max="16384" width="8.7265625" style="21"/>
  </cols>
  <sheetData>
    <row r="1" spans="2:17" s="22" customFormat="1" ht="55.15" customHeight="1" x14ac:dyDescent="0.35">
      <c r="B1" s="73" t="s">
        <v>51</v>
      </c>
      <c r="C1" s="73"/>
      <c r="D1" s="73"/>
      <c r="E1" s="73"/>
      <c r="F1" s="73"/>
      <c r="G1" s="73"/>
      <c r="H1" s="73"/>
      <c r="I1" s="73"/>
      <c r="J1" s="73"/>
      <c r="K1" s="73"/>
      <c r="L1" s="73"/>
      <c r="M1" s="73"/>
    </row>
    <row r="2" spans="2:17" ht="14.25" customHeight="1" x14ac:dyDescent="0.35">
      <c r="B2" s="24" t="s">
        <v>38</v>
      </c>
      <c r="J2" s="27" t="s">
        <v>39</v>
      </c>
    </row>
    <row r="3" spans="2:17" ht="14.25" customHeight="1" x14ac:dyDescent="0.35">
      <c r="B3" s="74" t="s">
        <v>47</v>
      </c>
      <c r="C3" s="74"/>
      <c r="D3" s="74"/>
      <c r="E3" s="74"/>
      <c r="F3" s="74"/>
      <c r="G3" s="74"/>
      <c r="H3" s="23"/>
      <c r="J3" s="74" t="s">
        <v>50</v>
      </c>
      <c r="K3" s="74"/>
      <c r="L3" s="74"/>
      <c r="M3" s="74"/>
      <c r="N3" s="74"/>
      <c r="O3" s="74"/>
      <c r="P3" s="74"/>
      <c r="Q3" s="23"/>
    </row>
    <row r="4" spans="2:17" x14ac:dyDescent="0.35">
      <c r="B4" s="74"/>
      <c r="C4" s="74"/>
      <c r="D4" s="74"/>
      <c r="E4" s="74"/>
      <c r="F4" s="74"/>
      <c r="G4" s="74"/>
      <c r="H4" s="23"/>
      <c r="I4" s="29"/>
      <c r="J4" s="74"/>
      <c r="K4" s="74"/>
      <c r="L4" s="74"/>
      <c r="M4" s="74"/>
      <c r="N4" s="74"/>
      <c r="O4" s="74"/>
      <c r="P4" s="74"/>
      <c r="Q4" s="23"/>
    </row>
    <row r="5" spans="2:17" x14ac:dyDescent="0.35">
      <c r="B5" s="74"/>
      <c r="C5" s="74"/>
      <c r="D5" s="74"/>
      <c r="E5" s="74"/>
      <c r="F5" s="74"/>
      <c r="G5" s="74"/>
      <c r="H5" s="23"/>
      <c r="I5" s="29"/>
      <c r="J5" s="74"/>
      <c r="K5" s="74"/>
      <c r="L5" s="74"/>
      <c r="M5" s="74"/>
      <c r="N5" s="74"/>
      <c r="O5" s="74"/>
      <c r="P5" s="74"/>
      <c r="Q5" s="23"/>
    </row>
    <row r="6" spans="2:17" x14ac:dyDescent="0.35">
      <c r="B6" s="23"/>
      <c r="C6" s="23"/>
      <c r="D6" s="23"/>
      <c r="E6" s="26"/>
      <c r="F6" s="23"/>
      <c r="G6" s="23"/>
      <c r="H6" s="23"/>
      <c r="I6" s="29"/>
      <c r="J6" s="74"/>
      <c r="K6" s="74"/>
      <c r="L6" s="74"/>
      <c r="M6" s="74"/>
      <c r="N6" s="74"/>
      <c r="O6" s="74"/>
      <c r="P6" s="74"/>
      <c r="Q6" s="23"/>
    </row>
    <row r="7" spans="2:17" ht="14.25" customHeight="1" x14ac:dyDescent="0.35">
      <c r="B7" s="75" t="s">
        <v>17</v>
      </c>
      <c r="C7" s="76"/>
      <c r="D7" s="76"/>
      <c r="E7" s="76"/>
      <c r="F7" s="76"/>
      <c r="G7" s="77"/>
      <c r="H7" s="23"/>
      <c r="I7" s="29"/>
      <c r="J7" s="23"/>
      <c r="K7" s="23"/>
      <c r="L7" s="23"/>
      <c r="M7" s="23"/>
      <c r="N7" s="23"/>
    </row>
    <row r="8" spans="2:17" ht="28" x14ac:dyDescent="0.35">
      <c r="B8" s="78" t="s">
        <v>18</v>
      </c>
      <c r="C8" s="79"/>
      <c r="D8" s="31"/>
      <c r="E8" s="80" t="s">
        <v>26</v>
      </c>
      <c r="F8" s="80"/>
      <c r="G8" s="32"/>
      <c r="H8" s="23"/>
      <c r="I8" s="29"/>
      <c r="J8" s="42" t="s">
        <v>42</v>
      </c>
      <c r="K8" s="44"/>
      <c r="L8" s="42" t="s">
        <v>44</v>
      </c>
      <c r="M8" s="46"/>
    </row>
    <row r="9" spans="2:17" ht="28" x14ac:dyDescent="0.35">
      <c r="B9" s="33" t="s">
        <v>19</v>
      </c>
      <c r="C9" s="31" t="s">
        <v>20</v>
      </c>
      <c r="D9" s="31"/>
      <c r="E9" s="72" t="s">
        <v>27</v>
      </c>
      <c r="F9" s="72"/>
      <c r="G9" s="35" t="s">
        <v>30</v>
      </c>
      <c r="H9" s="23"/>
      <c r="I9" s="29"/>
      <c r="J9" s="42" t="s">
        <v>40</v>
      </c>
      <c r="K9" s="45"/>
    </row>
    <row r="10" spans="2:17" ht="28" x14ac:dyDescent="0.35">
      <c r="B10" s="33" t="s">
        <v>16</v>
      </c>
      <c r="C10" s="36">
        <v>32.89</v>
      </c>
      <c r="D10" s="31"/>
      <c r="E10" s="72" t="s">
        <v>28</v>
      </c>
      <c r="F10" s="72"/>
      <c r="G10" s="35" t="s">
        <v>30</v>
      </c>
      <c r="H10" s="23"/>
      <c r="I10" s="29"/>
      <c r="J10" s="43" t="s">
        <v>43</v>
      </c>
      <c r="K10" s="47"/>
    </row>
    <row r="11" spans="2:17" ht="28" x14ac:dyDescent="0.35">
      <c r="B11" s="33"/>
      <c r="C11" s="31"/>
      <c r="D11" s="31"/>
      <c r="E11" s="72" t="s">
        <v>29</v>
      </c>
      <c r="F11" s="72"/>
      <c r="G11" s="35" t="s">
        <v>31</v>
      </c>
      <c r="H11" s="23"/>
      <c r="I11" s="29"/>
      <c r="J11" s="42" t="s">
        <v>45</v>
      </c>
      <c r="K11" s="45"/>
    </row>
    <row r="12" spans="2:17" ht="32.65" customHeight="1" x14ac:dyDescent="0.35">
      <c r="B12" s="49" t="s">
        <v>21</v>
      </c>
      <c r="C12" s="48" t="s">
        <v>22</v>
      </c>
      <c r="D12" s="48" t="s">
        <v>48</v>
      </c>
      <c r="E12" s="48" t="s">
        <v>23</v>
      </c>
      <c r="F12" s="48" t="s">
        <v>24</v>
      </c>
      <c r="G12" s="50" t="s">
        <v>25</v>
      </c>
      <c r="H12" s="23"/>
      <c r="I12" s="29"/>
      <c r="J12" s="23"/>
    </row>
    <row r="13" spans="2:17" ht="28" x14ac:dyDescent="0.35">
      <c r="B13" s="37" t="s">
        <v>32</v>
      </c>
      <c r="C13" s="38">
        <v>0.375</v>
      </c>
      <c r="D13" s="38">
        <v>0.70833333333333337</v>
      </c>
      <c r="E13" s="52"/>
      <c r="F13" s="53"/>
      <c r="G13" s="54"/>
      <c r="J13" s="21" t="s">
        <v>52</v>
      </c>
    </row>
    <row r="14" spans="2:17" x14ac:dyDescent="0.35">
      <c r="B14" s="37" t="s">
        <v>33</v>
      </c>
      <c r="C14" s="39">
        <v>0.375</v>
      </c>
      <c r="D14" s="39">
        <v>0.70833333333333337</v>
      </c>
      <c r="E14" s="34"/>
      <c r="F14" s="53"/>
      <c r="G14" s="54"/>
    </row>
    <row r="15" spans="2:17" x14ac:dyDescent="0.35">
      <c r="B15" s="37" t="s">
        <v>34</v>
      </c>
      <c r="C15" s="39">
        <v>0.375</v>
      </c>
      <c r="D15" s="38">
        <v>0.70833333333333337</v>
      </c>
      <c r="E15" s="34"/>
      <c r="F15" s="53"/>
      <c r="G15" s="54"/>
    </row>
    <row r="16" spans="2:17" x14ac:dyDescent="0.35">
      <c r="B16" s="37" t="s">
        <v>35</v>
      </c>
      <c r="C16" s="38" t="s">
        <v>49</v>
      </c>
      <c r="D16" s="38" t="s">
        <v>49</v>
      </c>
      <c r="E16" s="52"/>
      <c r="F16" s="53"/>
      <c r="G16" s="54"/>
    </row>
    <row r="17" spans="2:7" x14ac:dyDescent="0.35">
      <c r="B17" s="37" t="s">
        <v>36</v>
      </c>
      <c r="C17" s="38" t="s">
        <v>49</v>
      </c>
      <c r="D17" s="38" t="s">
        <v>49</v>
      </c>
      <c r="E17" s="52"/>
      <c r="F17" s="53"/>
      <c r="G17" s="54"/>
    </row>
    <row r="18" spans="2:7" x14ac:dyDescent="0.35">
      <c r="B18" s="37" t="s">
        <v>28</v>
      </c>
      <c r="C18" s="38">
        <v>0.41666666666666669</v>
      </c>
      <c r="D18" s="38">
        <v>0.66666666666666663</v>
      </c>
      <c r="E18" s="52"/>
      <c r="F18" s="53"/>
      <c r="G18" s="54"/>
    </row>
    <row r="19" spans="2:7" x14ac:dyDescent="0.35">
      <c r="B19" s="37" t="s">
        <v>29</v>
      </c>
      <c r="C19" s="38">
        <v>0.41666666666666669</v>
      </c>
      <c r="D19" s="38">
        <v>0.66666666666666663</v>
      </c>
      <c r="E19" s="52"/>
      <c r="F19" s="53"/>
      <c r="G19" s="54"/>
    </row>
    <row r="20" spans="2:7" x14ac:dyDescent="0.35">
      <c r="B20" s="51" t="s">
        <v>37</v>
      </c>
      <c r="C20" s="31"/>
      <c r="D20" s="31"/>
      <c r="E20" s="31"/>
      <c r="F20" s="31"/>
      <c r="G20" s="32"/>
    </row>
    <row r="21" spans="2:7" x14ac:dyDescent="0.35">
      <c r="B21" s="40" t="s">
        <v>46</v>
      </c>
      <c r="C21" s="41"/>
      <c r="D21" s="41"/>
      <c r="E21" s="55"/>
      <c r="F21" s="55"/>
      <c r="G21" s="56"/>
    </row>
    <row r="22" spans="2:7" x14ac:dyDescent="0.35">
      <c r="B22" s="23"/>
      <c r="C22" s="23"/>
      <c r="D22" s="23"/>
      <c r="E22" s="23"/>
      <c r="F22" s="23"/>
      <c r="G22" s="23"/>
    </row>
    <row r="23" spans="2:7" ht="28" x14ac:dyDescent="0.35">
      <c r="B23" s="30" t="s">
        <v>41</v>
      </c>
      <c r="C23" s="44"/>
      <c r="D23" s="23"/>
      <c r="E23" s="23"/>
      <c r="F23" s="23"/>
      <c r="G23" s="23"/>
    </row>
    <row r="24" spans="2:7" x14ac:dyDescent="0.35">
      <c r="B24" s="23"/>
      <c r="C24" s="23"/>
      <c r="D24" s="23"/>
      <c r="E24" s="23"/>
      <c r="F24" s="23"/>
      <c r="G24" s="23"/>
    </row>
    <row r="25" spans="2:7" ht="28" x14ac:dyDescent="0.35">
      <c r="B25" s="30" t="s">
        <v>40</v>
      </c>
      <c r="C25" s="44"/>
      <c r="D25" s="23"/>
      <c r="E25" s="23"/>
      <c r="F25" s="23"/>
      <c r="G25" s="23"/>
    </row>
  </sheetData>
  <mergeCells count="9">
    <mergeCell ref="E9:F9"/>
    <mergeCell ref="E10:F10"/>
    <mergeCell ref="E11:F11"/>
    <mergeCell ref="B1:M1"/>
    <mergeCell ref="B3:G5"/>
    <mergeCell ref="J3:P6"/>
    <mergeCell ref="B7:G7"/>
    <mergeCell ref="B8:C8"/>
    <mergeCell ref="E8:F8"/>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87E12-ED8A-4AF5-831B-12F36BE4E31B}">
  <dimension ref="B1:Q25"/>
  <sheetViews>
    <sheetView zoomScaleNormal="100" workbookViewId="0">
      <pane ySplit="1" topLeftCell="A2" activePane="bottomLeft" state="frozen"/>
      <selection pane="bottomLeft" activeCell="Q11" sqref="Q11"/>
    </sheetView>
  </sheetViews>
  <sheetFormatPr defaultColWidth="8.7265625" defaultRowHeight="14" x14ac:dyDescent="0.35"/>
  <cols>
    <col min="1" max="1" width="2.81640625" style="21" customWidth="1"/>
    <col min="2" max="2" width="15.1796875" style="21" customWidth="1"/>
    <col min="3" max="3" width="13.453125" style="21" customWidth="1"/>
    <col min="4" max="4" width="12.453125" style="21" bestFit="1" customWidth="1"/>
    <col min="5" max="5" width="10.453125" style="25" customWidth="1"/>
    <col min="6" max="6" width="13.7265625" style="21" customWidth="1"/>
    <col min="7" max="7" width="13.453125" style="21" customWidth="1"/>
    <col min="8" max="8" width="4.7265625" style="21" customWidth="1"/>
    <col min="9" max="9" width="4.54296875" style="28" customWidth="1"/>
    <col min="10" max="10" width="14" style="21" customWidth="1"/>
    <col min="11" max="11" width="12.26953125" style="21" customWidth="1"/>
    <col min="12" max="12" width="10.1796875" style="21" customWidth="1"/>
    <col min="13" max="16384" width="8.7265625" style="21"/>
  </cols>
  <sheetData>
    <row r="1" spans="2:17" s="22" customFormat="1" ht="55.15" customHeight="1" x14ac:dyDescent="0.35">
      <c r="B1" s="73" t="s">
        <v>87</v>
      </c>
      <c r="C1" s="73"/>
      <c r="D1" s="73"/>
      <c r="E1" s="73"/>
      <c r="F1" s="73"/>
      <c r="G1" s="73"/>
      <c r="H1" s="73"/>
      <c r="I1" s="73"/>
      <c r="J1" s="73"/>
      <c r="K1" s="73"/>
      <c r="L1" s="73"/>
      <c r="M1" s="73"/>
    </row>
    <row r="2" spans="2:17" ht="14.25" customHeight="1" x14ac:dyDescent="0.35">
      <c r="B2" s="24" t="s">
        <v>38</v>
      </c>
      <c r="J2" s="27" t="s">
        <v>39</v>
      </c>
    </row>
    <row r="3" spans="2:17" ht="14.25" customHeight="1" x14ac:dyDescent="0.35">
      <c r="B3" s="82" t="s">
        <v>68</v>
      </c>
      <c r="C3" s="82"/>
      <c r="D3" s="82"/>
      <c r="E3" s="82"/>
      <c r="F3" s="82"/>
      <c r="G3" s="82"/>
      <c r="H3" s="23"/>
      <c r="J3" s="82" t="s">
        <v>90</v>
      </c>
      <c r="K3" s="83"/>
      <c r="L3" s="83"/>
      <c r="M3" s="83"/>
      <c r="N3" s="83"/>
      <c r="O3" s="83"/>
      <c r="P3" s="83"/>
      <c r="Q3" s="23"/>
    </row>
    <row r="4" spans="2:17" x14ac:dyDescent="0.35">
      <c r="B4" s="82"/>
      <c r="C4" s="82"/>
      <c r="D4" s="82"/>
      <c r="E4" s="82"/>
      <c r="F4" s="82"/>
      <c r="G4" s="82"/>
      <c r="H4" s="23"/>
      <c r="I4" s="29"/>
      <c r="J4" s="83"/>
      <c r="K4" s="83"/>
      <c r="L4" s="83"/>
      <c r="M4" s="83"/>
      <c r="N4" s="83"/>
      <c r="O4" s="83"/>
      <c r="P4" s="83"/>
      <c r="Q4" s="23"/>
    </row>
    <row r="5" spans="2:17" x14ac:dyDescent="0.35">
      <c r="B5" s="82"/>
      <c r="C5" s="82"/>
      <c r="D5" s="82"/>
      <c r="E5" s="82"/>
      <c r="F5" s="82"/>
      <c r="G5" s="82"/>
      <c r="H5" s="23"/>
      <c r="I5" s="29"/>
      <c r="J5" s="83"/>
      <c r="K5" s="83"/>
      <c r="L5" s="83"/>
      <c r="M5" s="83"/>
      <c r="N5" s="83"/>
      <c r="O5" s="83"/>
      <c r="P5" s="83"/>
      <c r="Q5" s="23"/>
    </row>
    <row r="6" spans="2:17" x14ac:dyDescent="0.35">
      <c r="B6" s="23"/>
      <c r="C6" s="23"/>
      <c r="D6" s="23"/>
      <c r="E6" s="26"/>
      <c r="F6" s="23"/>
      <c r="G6" s="23"/>
      <c r="H6" s="23"/>
      <c r="I6" s="29"/>
      <c r="J6" s="83"/>
      <c r="K6" s="83"/>
      <c r="L6" s="83"/>
      <c r="M6" s="83"/>
      <c r="N6" s="83"/>
      <c r="O6" s="83"/>
      <c r="P6" s="83"/>
      <c r="Q6" s="23"/>
    </row>
    <row r="7" spans="2:17" ht="14.25" customHeight="1" x14ac:dyDescent="0.35">
      <c r="B7" s="75" t="s">
        <v>17</v>
      </c>
      <c r="C7" s="76"/>
      <c r="D7" s="76"/>
      <c r="E7" s="76"/>
      <c r="F7" s="76"/>
      <c r="G7" s="77"/>
      <c r="H7" s="23"/>
      <c r="I7" s="29"/>
      <c r="J7" s="23"/>
      <c r="K7" s="23"/>
      <c r="L7" s="23"/>
      <c r="M7" s="23"/>
      <c r="N7" s="23"/>
    </row>
    <row r="8" spans="2:17" ht="28" x14ac:dyDescent="0.35">
      <c r="B8" s="78" t="s">
        <v>18</v>
      </c>
      <c r="C8" s="79"/>
      <c r="D8" s="31"/>
      <c r="E8" s="84" t="s">
        <v>88</v>
      </c>
      <c r="F8" s="80"/>
      <c r="G8" s="32"/>
      <c r="H8" s="23"/>
      <c r="I8" s="29"/>
      <c r="J8" s="42" t="s">
        <v>42</v>
      </c>
      <c r="K8" s="44">
        <v>2679.4</v>
      </c>
      <c r="L8" s="42" t="s">
        <v>44</v>
      </c>
      <c r="M8" s="46">
        <v>7.0000000000000007E-2</v>
      </c>
    </row>
    <row r="9" spans="2:17" ht="42" x14ac:dyDescent="0.35">
      <c r="B9" s="33" t="s">
        <v>19</v>
      </c>
      <c r="C9" s="31" t="s">
        <v>20</v>
      </c>
      <c r="D9" s="31"/>
      <c r="E9" s="81" t="s">
        <v>89</v>
      </c>
      <c r="F9" s="72"/>
      <c r="G9" s="35" t="s">
        <v>30</v>
      </c>
      <c r="H9" s="23"/>
      <c r="I9" s="29"/>
      <c r="J9" s="59" t="s">
        <v>58</v>
      </c>
      <c r="K9" s="45">
        <f>K8*26</f>
        <v>69664.400000000009</v>
      </c>
    </row>
    <row r="10" spans="2:17" ht="28" x14ac:dyDescent="0.35">
      <c r="B10" s="33" t="s">
        <v>16</v>
      </c>
      <c r="C10" s="36">
        <v>32.89</v>
      </c>
      <c r="D10" s="31"/>
      <c r="E10" s="72" t="s">
        <v>28</v>
      </c>
      <c r="F10" s="72"/>
      <c r="G10" s="35" t="s">
        <v>30</v>
      </c>
      <c r="H10" s="23"/>
      <c r="I10" s="29"/>
      <c r="J10" s="43" t="s">
        <v>43</v>
      </c>
      <c r="K10" s="47">
        <f>K9*0.07</f>
        <v>4876.5080000000007</v>
      </c>
    </row>
    <row r="11" spans="2:17" ht="28" x14ac:dyDescent="0.35">
      <c r="B11" s="33"/>
      <c r="C11" s="31"/>
      <c r="D11" s="31"/>
      <c r="E11" s="72" t="s">
        <v>29</v>
      </c>
      <c r="F11" s="72"/>
      <c r="G11" s="35" t="s">
        <v>31</v>
      </c>
      <c r="H11" s="23"/>
      <c r="I11" s="29"/>
      <c r="J11" s="42" t="s">
        <v>45</v>
      </c>
      <c r="K11" s="45">
        <f>K9+K10</f>
        <v>74540.90800000001</v>
      </c>
    </row>
    <row r="12" spans="2:17" ht="41.25" customHeight="1" x14ac:dyDescent="0.35">
      <c r="B12" s="49" t="s">
        <v>21</v>
      </c>
      <c r="C12" s="48" t="s">
        <v>22</v>
      </c>
      <c r="D12" s="48" t="s">
        <v>48</v>
      </c>
      <c r="E12" s="48" t="s">
        <v>23</v>
      </c>
      <c r="F12" s="48" t="s">
        <v>24</v>
      </c>
      <c r="G12" s="50" t="s">
        <v>25</v>
      </c>
      <c r="H12" s="23"/>
      <c r="I12" s="29"/>
      <c r="J12" s="23"/>
    </row>
    <row r="13" spans="2:17" x14ac:dyDescent="0.35">
      <c r="B13" s="37" t="s">
        <v>32</v>
      </c>
      <c r="C13" s="38">
        <v>0.375</v>
      </c>
      <c r="D13" s="38">
        <v>0.70833333333333337</v>
      </c>
      <c r="E13" s="38">
        <f>D13-C13</f>
        <v>0.33333333333333337</v>
      </c>
      <c r="F13" s="53"/>
      <c r="G13" s="54"/>
    </row>
    <row r="14" spans="2:17" x14ac:dyDescent="0.35">
      <c r="B14" s="37" t="s">
        <v>33</v>
      </c>
      <c r="C14" s="39">
        <v>0.375</v>
      </c>
      <c r="D14" s="39">
        <v>0.70833333333333337</v>
      </c>
      <c r="E14" s="38">
        <f t="shared" ref="E14:E15" si="0">D14-C14</f>
        <v>0.33333333333333337</v>
      </c>
      <c r="F14" s="53"/>
      <c r="G14" s="54"/>
    </row>
    <row r="15" spans="2:17" x14ac:dyDescent="0.35">
      <c r="B15" s="37" t="s">
        <v>34</v>
      </c>
      <c r="C15" s="39">
        <v>0.375</v>
      </c>
      <c r="D15" s="38">
        <v>0.70833333333333337</v>
      </c>
      <c r="E15" s="38">
        <f t="shared" si="0"/>
        <v>0.33333333333333337</v>
      </c>
      <c r="F15" s="53"/>
      <c r="G15" s="54"/>
    </row>
    <row r="16" spans="2:17" x14ac:dyDescent="0.35">
      <c r="B16" s="37" t="s">
        <v>35</v>
      </c>
      <c r="C16" s="38" t="s">
        <v>49</v>
      </c>
      <c r="D16" s="38" t="s">
        <v>49</v>
      </c>
      <c r="E16" s="38"/>
      <c r="F16" s="53"/>
      <c r="G16" s="54"/>
    </row>
    <row r="17" spans="2:7" x14ac:dyDescent="0.35">
      <c r="B17" s="37" t="s">
        <v>36</v>
      </c>
      <c r="C17" s="38" t="s">
        <v>49</v>
      </c>
      <c r="D17" s="38" t="s">
        <v>49</v>
      </c>
      <c r="E17" s="38"/>
      <c r="F17" s="53"/>
      <c r="G17" s="54"/>
    </row>
    <row r="18" spans="2:7" x14ac:dyDescent="0.35">
      <c r="B18" s="37" t="s">
        <v>28</v>
      </c>
      <c r="C18" s="38">
        <v>0.41666666666666669</v>
      </c>
      <c r="D18" s="38">
        <v>0.66666666666666663</v>
      </c>
      <c r="E18" s="53"/>
      <c r="F18" s="38">
        <f>D18-C18</f>
        <v>0.24999999999999994</v>
      </c>
      <c r="G18" s="54"/>
    </row>
    <row r="19" spans="2:7" x14ac:dyDescent="0.35">
      <c r="B19" s="37" t="s">
        <v>29</v>
      </c>
      <c r="C19" s="38">
        <v>0.41666666666666669</v>
      </c>
      <c r="D19" s="38">
        <v>0.66666666666666663</v>
      </c>
      <c r="E19" s="53"/>
      <c r="F19" s="53"/>
      <c r="G19" s="67">
        <f>D19-C19</f>
        <v>0.24999999999999994</v>
      </c>
    </row>
    <row r="20" spans="2:7" x14ac:dyDescent="0.35">
      <c r="B20" s="51" t="s">
        <v>37</v>
      </c>
      <c r="C20" s="31"/>
      <c r="D20" s="31"/>
      <c r="E20" s="68">
        <f>SUM(E13:E19)*24</f>
        <v>24</v>
      </c>
      <c r="F20" s="68">
        <f>SUM(F13:F19)*24</f>
        <v>5.9999999999999982</v>
      </c>
      <c r="G20" s="68">
        <f>SUM(G13:G19)*24</f>
        <v>5.9999999999999982</v>
      </c>
    </row>
    <row r="21" spans="2:7" x14ac:dyDescent="0.35">
      <c r="B21" s="40" t="s">
        <v>46</v>
      </c>
      <c r="C21" s="41"/>
      <c r="D21" s="41"/>
      <c r="E21" s="55">
        <f>E20*C10</f>
        <v>789.36</v>
      </c>
      <c r="F21" s="55">
        <f>F20*C10*1.5</f>
        <v>296.00999999999993</v>
      </c>
      <c r="G21" s="56">
        <f>G20*C10*2</f>
        <v>394.67999999999989</v>
      </c>
    </row>
    <row r="22" spans="2:7" x14ac:dyDescent="0.35">
      <c r="B22" s="23"/>
      <c r="C22" s="23"/>
      <c r="D22" s="23"/>
      <c r="E22" s="23"/>
      <c r="F22" s="23"/>
      <c r="G22" s="23"/>
    </row>
    <row r="23" spans="2:7" ht="28" x14ac:dyDescent="0.35">
      <c r="B23" s="30" t="s">
        <v>41</v>
      </c>
      <c r="C23" s="44">
        <f>SUM(E21:G21)</f>
        <v>1480.0499999999997</v>
      </c>
      <c r="D23" s="23"/>
      <c r="E23" s="23"/>
      <c r="F23" s="23"/>
      <c r="G23" s="23"/>
    </row>
    <row r="24" spans="2:7" x14ac:dyDescent="0.35">
      <c r="B24" s="23"/>
      <c r="C24" s="23"/>
      <c r="D24" s="23"/>
      <c r="E24" s="23"/>
      <c r="F24" s="23"/>
      <c r="G24" s="23"/>
    </row>
    <row r="25" spans="2:7" ht="28" x14ac:dyDescent="0.35">
      <c r="B25" s="30" t="s">
        <v>40</v>
      </c>
      <c r="C25" s="44">
        <f>C23*52</f>
        <v>76962.599999999991</v>
      </c>
      <c r="D25" s="23"/>
      <c r="E25" s="23"/>
      <c r="F25" s="23"/>
      <c r="G25" s="23"/>
    </row>
  </sheetData>
  <mergeCells count="9">
    <mergeCell ref="E9:F9"/>
    <mergeCell ref="E10:F10"/>
    <mergeCell ref="E11:F11"/>
    <mergeCell ref="B1:M1"/>
    <mergeCell ref="B3:G5"/>
    <mergeCell ref="J3:P6"/>
    <mergeCell ref="B7:G7"/>
    <mergeCell ref="B8:C8"/>
    <mergeCell ref="E8:F8"/>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93BB-F824-4D18-9F14-9002AAC764B4}">
  <dimension ref="B1:Q27"/>
  <sheetViews>
    <sheetView zoomScaleNormal="100" workbookViewId="0">
      <selection activeCell="B1" sqref="B1:M1"/>
    </sheetView>
  </sheetViews>
  <sheetFormatPr defaultColWidth="8.7265625" defaultRowHeight="14" x14ac:dyDescent="0.35"/>
  <cols>
    <col min="1" max="1" width="2.81640625" style="21" customWidth="1"/>
    <col min="2" max="2" width="28.1796875" style="21" bestFit="1" customWidth="1"/>
    <col min="3" max="3" width="13.81640625" style="21" customWidth="1"/>
    <col min="4" max="4" width="14.54296875" style="21" customWidth="1"/>
    <col min="5" max="5" width="22.453125" style="25" customWidth="1"/>
    <col min="6" max="6" width="13.7265625" style="21" customWidth="1"/>
    <col min="7" max="7" width="13.453125" style="21" customWidth="1"/>
    <col min="8" max="8" width="4.7265625" style="21" customWidth="1"/>
    <col min="9" max="9" width="4.54296875" style="28" customWidth="1"/>
    <col min="10" max="10" width="20.1796875" style="21" customWidth="1"/>
    <col min="11" max="11" width="12.26953125" style="21" customWidth="1"/>
    <col min="12" max="12" width="11.7265625" style="21" customWidth="1"/>
    <col min="13" max="13" width="22.81640625" style="21" customWidth="1"/>
    <col min="14" max="16384" width="8.7265625" style="21"/>
  </cols>
  <sheetData>
    <row r="1" spans="2:17" s="22" customFormat="1" ht="55.15" customHeight="1" x14ac:dyDescent="0.35">
      <c r="B1" s="85" t="s">
        <v>91</v>
      </c>
      <c r="C1" s="85"/>
      <c r="D1" s="85"/>
      <c r="E1" s="85"/>
      <c r="F1" s="85"/>
      <c r="G1" s="85"/>
      <c r="H1" s="85"/>
      <c r="I1" s="85"/>
      <c r="J1" s="85"/>
      <c r="K1" s="85"/>
      <c r="L1" s="85"/>
      <c r="M1" s="85"/>
    </row>
    <row r="2" spans="2:17" ht="14.25" customHeight="1" x14ac:dyDescent="0.35">
      <c r="B2" s="63" t="s">
        <v>71</v>
      </c>
      <c r="C2" s="64"/>
      <c r="D2" s="64"/>
      <c r="H2" s="57"/>
      <c r="I2" s="21"/>
      <c r="J2" s="65" t="s">
        <v>72</v>
      </c>
      <c r="K2" s="66"/>
      <c r="L2" s="66"/>
    </row>
    <row r="3" spans="2:17" ht="14.25" customHeight="1" x14ac:dyDescent="0.35">
      <c r="E3" s="21"/>
      <c r="H3" s="58"/>
      <c r="I3" s="21"/>
      <c r="Q3" s="23"/>
    </row>
    <row r="4" spans="2:17" ht="28" x14ac:dyDescent="0.35">
      <c r="B4" s="61" t="s">
        <v>53</v>
      </c>
      <c r="C4" s="61" t="s">
        <v>54</v>
      </c>
      <c r="D4" s="61" t="s">
        <v>55</v>
      </c>
      <c r="E4" s="61" t="s">
        <v>57</v>
      </c>
      <c r="H4" s="58"/>
      <c r="I4" s="21"/>
      <c r="J4" s="61" t="s">
        <v>53</v>
      </c>
      <c r="K4" s="61" t="s">
        <v>54</v>
      </c>
      <c r="L4" s="61" t="s">
        <v>55</v>
      </c>
      <c r="M4" s="61" t="s">
        <v>57</v>
      </c>
      <c r="Q4" s="23"/>
    </row>
    <row r="5" spans="2:17" x14ac:dyDescent="0.35">
      <c r="B5" s="53" t="s">
        <v>92</v>
      </c>
      <c r="C5" s="60">
        <v>1500</v>
      </c>
      <c r="D5" s="53" t="s">
        <v>64</v>
      </c>
      <c r="E5" s="60">
        <f>C5</f>
        <v>1500</v>
      </c>
      <c r="H5" s="58"/>
      <c r="I5" s="21"/>
      <c r="J5" s="53" t="s">
        <v>59</v>
      </c>
      <c r="K5" s="60">
        <v>500</v>
      </c>
      <c r="L5" s="53" t="s">
        <v>64</v>
      </c>
      <c r="M5" s="60">
        <f>K5</f>
        <v>500</v>
      </c>
      <c r="Q5" s="23"/>
    </row>
    <row r="6" spans="2:17" x14ac:dyDescent="0.35">
      <c r="B6" s="53" t="s">
        <v>65</v>
      </c>
      <c r="C6" s="60">
        <v>30</v>
      </c>
      <c r="D6" s="53" t="s">
        <v>69</v>
      </c>
      <c r="E6" s="60">
        <f>C6*26</f>
        <v>780</v>
      </c>
      <c r="H6" s="58"/>
      <c r="I6" s="21"/>
      <c r="J6" s="53" t="s">
        <v>60</v>
      </c>
      <c r="K6" s="60">
        <v>30</v>
      </c>
      <c r="L6" s="53" t="s">
        <v>61</v>
      </c>
      <c r="M6" s="60">
        <f>K6*52</f>
        <v>1560</v>
      </c>
      <c r="Q6" s="23"/>
    </row>
    <row r="7" spans="2:17" ht="14.25" customHeight="1" x14ac:dyDescent="0.35">
      <c r="B7" s="53" t="s">
        <v>66</v>
      </c>
      <c r="C7" s="60">
        <v>150</v>
      </c>
      <c r="D7" s="53" t="s">
        <v>67</v>
      </c>
      <c r="E7" s="60">
        <f>C7*4</f>
        <v>600</v>
      </c>
      <c r="H7" s="58"/>
      <c r="I7" s="21"/>
      <c r="J7" s="53" t="s">
        <v>62</v>
      </c>
      <c r="K7" s="60">
        <v>80</v>
      </c>
      <c r="L7" s="53" t="s">
        <v>63</v>
      </c>
      <c r="M7" s="60">
        <f>K7*12</f>
        <v>960</v>
      </c>
    </row>
    <row r="8" spans="2:17" x14ac:dyDescent="0.35">
      <c r="B8" s="53" t="s">
        <v>82</v>
      </c>
      <c r="C8" s="60">
        <v>2</v>
      </c>
      <c r="D8" s="53" t="s">
        <v>61</v>
      </c>
      <c r="E8" s="60">
        <f>C8*52</f>
        <v>104</v>
      </c>
      <c r="H8" s="58"/>
      <c r="I8" s="21"/>
      <c r="J8" s="53" t="s">
        <v>79</v>
      </c>
      <c r="K8" s="60">
        <v>400</v>
      </c>
      <c r="L8" s="53" t="s">
        <v>64</v>
      </c>
      <c r="M8" s="60">
        <f>K8</f>
        <v>400</v>
      </c>
    </row>
    <row r="9" spans="2:17" x14ac:dyDescent="0.35">
      <c r="B9" s="53" t="s">
        <v>93</v>
      </c>
      <c r="C9" s="60">
        <v>107</v>
      </c>
      <c r="D9" s="53" t="s">
        <v>64</v>
      </c>
      <c r="E9" s="60">
        <f>C9</f>
        <v>107</v>
      </c>
      <c r="H9" s="58"/>
      <c r="I9" s="21"/>
      <c r="J9" s="53" t="s">
        <v>80</v>
      </c>
      <c r="K9" s="60">
        <v>1500</v>
      </c>
      <c r="L9" s="53" t="s">
        <v>64</v>
      </c>
      <c r="M9" s="60">
        <f>K9</f>
        <v>1500</v>
      </c>
    </row>
    <row r="10" spans="2:17" x14ac:dyDescent="0.35">
      <c r="B10" s="53" t="s">
        <v>79</v>
      </c>
      <c r="C10" s="60">
        <v>300</v>
      </c>
      <c r="D10" s="53" t="s">
        <v>64</v>
      </c>
      <c r="E10" s="60">
        <f>C10</f>
        <v>300</v>
      </c>
      <c r="H10" s="58"/>
      <c r="I10" s="21"/>
      <c r="J10" s="53" t="s">
        <v>81</v>
      </c>
      <c r="K10" s="60">
        <v>50</v>
      </c>
      <c r="L10" s="53" t="s">
        <v>64</v>
      </c>
      <c r="M10" s="60">
        <f>K10</f>
        <v>50</v>
      </c>
    </row>
    <row r="11" spans="2:17" x14ac:dyDescent="0.35">
      <c r="E11" s="21"/>
      <c r="H11" s="58"/>
      <c r="I11" s="21"/>
    </row>
    <row r="12" spans="2:17" ht="32.65" customHeight="1" x14ac:dyDescent="0.35">
      <c r="E12" s="21"/>
      <c r="H12" s="58"/>
      <c r="I12" s="21"/>
    </row>
    <row r="13" spans="2:17" x14ac:dyDescent="0.35">
      <c r="E13" s="21"/>
      <c r="H13" s="58"/>
      <c r="I13" s="21"/>
    </row>
    <row r="14" spans="2:17" x14ac:dyDescent="0.35">
      <c r="B14" s="62" t="s">
        <v>70</v>
      </c>
      <c r="C14" s="44">
        <f>'Sample solution - Jobs'!C25</f>
        <v>76962.599999999991</v>
      </c>
      <c r="E14" s="21"/>
      <c r="H14" s="58"/>
      <c r="I14" s="21"/>
      <c r="J14" s="62" t="s">
        <v>70</v>
      </c>
      <c r="K14" s="44">
        <f>'Sample solution - Jobs'!K11</f>
        <v>74540.90800000001</v>
      </c>
    </row>
    <row r="15" spans="2:17" x14ac:dyDescent="0.35">
      <c r="B15" s="23"/>
      <c r="C15" s="23"/>
      <c r="E15" s="21"/>
      <c r="H15" s="58"/>
      <c r="I15" s="21"/>
      <c r="J15" s="23"/>
      <c r="K15" s="23"/>
    </row>
    <row r="16" spans="2:17" ht="28" x14ac:dyDescent="0.35">
      <c r="B16" s="30" t="s">
        <v>56</v>
      </c>
      <c r="C16" s="44">
        <f>SUM(E5:E10)</f>
        <v>3391</v>
      </c>
      <c r="E16" s="21"/>
      <c r="H16" s="58"/>
      <c r="I16" s="21"/>
      <c r="J16" s="30" t="s">
        <v>56</v>
      </c>
      <c r="K16" s="44">
        <f>SUM(M5:M10)</f>
        <v>4970</v>
      </c>
    </row>
    <row r="17" spans="2:11" x14ac:dyDescent="0.35">
      <c r="E17" s="21"/>
      <c r="H17" s="58"/>
      <c r="I17" s="21"/>
    </row>
    <row r="18" spans="2:11" x14ac:dyDescent="0.35">
      <c r="E18" s="21"/>
      <c r="H18" s="58"/>
      <c r="I18" s="21"/>
    </row>
    <row r="19" spans="2:11" x14ac:dyDescent="0.35">
      <c r="B19" s="30" t="s">
        <v>15</v>
      </c>
      <c r="C19" s="44">
        <f>C14-C16</f>
        <v>73571.599999999991</v>
      </c>
      <c r="E19" s="21"/>
      <c r="H19" s="58"/>
      <c r="I19" s="21"/>
      <c r="J19" s="30" t="s">
        <v>15</v>
      </c>
      <c r="K19" s="44">
        <f>K14-K16</f>
        <v>69570.90800000001</v>
      </c>
    </row>
    <row r="20" spans="2:11" x14ac:dyDescent="0.35">
      <c r="E20" s="21"/>
      <c r="H20" s="58"/>
      <c r="I20" s="21"/>
    </row>
    <row r="21" spans="2:11" x14ac:dyDescent="0.35">
      <c r="E21" s="21"/>
      <c r="H21" s="58"/>
      <c r="I21" s="21"/>
    </row>
    <row r="22" spans="2:11" x14ac:dyDescent="0.35">
      <c r="E22" s="21"/>
      <c r="H22" s="58"/>
      <c r="I22" s="21"/>
    </row>
    <row r="23" spans="2:11" x14ac:dyDescent="0.35">
      <c r="E23" s="21"/>
      <c r="H23" s="58"/>
      <c r="I23" s="21"/>
    </row>
    <row r="24" spans="2:11" x14ac:dyDescent="0.35">
      <c r="E24" s="21"/>
      <c r="H24" s="58"/>
      <c r="I24" s="21"/>
    </row>
    <row r="25" spans="2:11" x14ac:dyDescent="0.35">
      <c r="E25" s="21"/>
      <c r="H25" s="58"/>
      <c r="I25" s="21"/>
    </row>
    <row r="26" spans="2:11" x14ac:dyDescent="0.35">
      <c r="E26" s="21"/>
      <c r="H26" s="58"/>
      <c r="I26" s="21"/>
    </row>
    <row r="27" spans="2:11" x14ac:dyDescent="0.35">
      <c r="E27" s="21"/>
      <c r="H27" s="58"/>
      <c r="I27" s="21"/>
    </row>
  </sheetData>
  <mergeCells count="1">
    <mergeCell ref="B1:M1"/>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A464E-771D-49D2-8551-3A46CAF10909}">
  <dimension ref="A1:A3"/>
  <sheetViews>
    <sheetView workbookViewId="0">
      <selection activeCell="A20" sqref="A20"/>
    </sheetView>
  </sheetViews>
  <sheetFormatPr defaultColWidth="9.1796875" defaultRowHeight="14.5" x14ac:dyDescent="0.35"/>
  <cols>
    <col min="1" max="1" width="125.1796875" style="5" customWidth="1"/>
    <col min="2" max="16384" width="9.1796875" style="5"/>
  </cols>
  <sheetData>
    <row r="1" spans="1:1" ht="64.5" customHeight="1" x14ac:dyDescent="0.35">
      <c r="A1" s="14" t="s">
        <v>4</v>
      </c>
    </row>
    <row r="2" spans="1:1" ht="42" customHeight="1" x14ac:dyDescent="0.35">
      <c r="A2" s="69" t="s">
        <v>5</v>
      </c>
    </row>
    <row r="3" spans="1:1" ht="72.75" customHeight="1" x14ac:dyDescent="0.35">
      <c r="A3" s="4" t="s">
        <v>6</v>
      </c>
    </row>
  </sheetData>
  <hyperlinks>
    <hyperlink ref="A2" r:id="rId1" display="https://educationstandards.nsw.edu.au/wps/portal/nesa/mini-footer/copyright" xr:uid="{28532164-5D9C-46A7-8719-65082E5B03BE}"/>
  </hyperlinks>
  <pageMargins left="0.7" right="0.7" top="0.75" bottom="0.75" header="0.3" footer="0.3"/>
  <pageSetup paperSize="9" orientation="portrait" horizontalDpi="300"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C210-9092-4270-98E4-9969E2535646}">
  <dimension ref="A1:A25"/>
  <sheetViews>
    <sheetView workbookViewId="0">
      <selection activeCell="F6" sqref="F6"/>
    </sheetView>
  </sheetViews>
  <sheetFormatPr defaultColWidth="9.1796875" defaultRowHeight="14.5" x14ac:dyDescent="0.35"/>
  <cols>
    <col min="1" max="1" width="144" style="5" customWidth="1"/>
    <col min="2" max="16384" width="9.1796875" style="5"/>
  </cols>
  <sheetData>
    <row r="1" spans="1:1" ht="46.5" customHeight="1" x14ac:dyDescent="0.35">
      <c r="A1" s="6" t="s">
        <v>7</v>
      </c>
    </row>
    <row r="2" spans="1:1" ht="51.75" customHeight="1" x14ac:dyDescent="0.35">
      <c r="A2" s="7" t="s">
        <v>94</v>
      </c>
    </row>
    <row r="3" spans="1:1" ht="51" customHeight="1" x14ac:dyDescent="0.35">
      <c r="A3" s="70" t="s">
        <v>8</v>
      </c>
    </row>
    <row r="4" spans="1:1" ht="39.75" customHeight="1" x14ac:dyDescent="0.35">
      <c r="A4" s="8" t="e" vm="1">
        <v>#VALUE!</v>
      </c>
    </row>
    <row r="5" spans="1:1" ht="41.25" customHeight="1" x14ac:dyDescent="0.35">
      <c r="A5" s="9" t="s">
        <v>9</v>
      </c>
    </row>
    <row r="6" spans="1:1" ht="24" customHeight="1" x14ac:dyDescent="0.35">
      <c r="A6" s="9" t="s">
        <v>10</v>
      </c>
    </row>
    <row r="7" spans="1:1" ht="29.25" customHeight="1" x14ac:dyDescent="0.35">
      <c r="A7" s="9" t="s">
        <v>11</v>
      </c>
    </row>
    <row r="8" spans="1:1" ht="24" customHeight="1" x14ac:dyDescent="0.35">
      <c r="A8" s="10" t="s">
        <v>95</v>
      </c>
    </row>
    <row r="9" spans="1:1" x14ac:dyDescent="0.35">
      <c r="A9" s="10" t="s">
        <v>96</v>
      </c>
    </row>
    <row r="10" spans="1:1" ht="41.25" customHeight="1" x14ac:dyDescent="0.35">
      <c r="A10" s="11" t="s">
        <v>12</v>
      </c>
    </row>
    <row r="11" spans="1:1" ht="60.75" customHeight="1" x14ac:dyDescent="0.35">
      <c r="A11" s="4" t="s">
        <v>13</v>
      </c>
    </row>
    <row r="12" spans="1:1" ht="82.5" customHeight="1" x14ac:dyDescent="0.35">
      <c r="A12" s="12" t="s">
        <v>14</v>
      </c>
    </row>
    <row r="13" spans="1:1" x14ac:dyDescent="0.35">
      <c r="A13" s="13"/>
    </row>
    <row r="14" spans="1:1" x14ac:dyDescent="0.35">
      <c r="A14" s="13"/>
    </row>
    <row r="15" spans="1:1" x14ac:dyDescent="0.35">
      <c r="A15" s="13"/>
    </row>
    <row r="16" spans="1:1" x14ac:dyDescent="0.35">
      <c r="A16" s="13"/>
    </row>
    <row r="17" spans="1:1" x14ac:dyDescent="0.35">
      <c r="A17" s="13"/>
    </row>
    <row r="18" spans="1:1" x14ac:dyDescent="0.35">
      <c r="A18" s="13"/>
    </row>
    <row r="19" spans="1:1" x14ac:dyDescent="0.35">
      <c r="A19" s="13"/>
    </row>
    <row r="20" spans="1:1" x14ac:dyDescent="0.35">
      <c r="A20" s="13"/>
    </row>
    <row r="21" spans="1:1" x14ac:dyDescent="0.35">
      <c r="A21" s="13"/>
    </row>
    <row r="22" spans="1:1" x14ac:dyDescent="0.35">
      <c r="A22" s="13"/>
    </row>
    <row r="23" spans="1:1" x14ac:dyDescent="0.35">
      <c r="A23" s="13"/>
    </row>
    <row r="24" spans="1:1" x14ac:dyDescent="0.35">
      <c r="A24" s="13"/>
    </row>
    <row r="25" spans="1:1" x14ac:dyDescent="0.35">
      <c r="A25" s="13"/>
    </row>
  </sheetData>
  <hyperlinks>
    <hyperlink ref="A3" r:id="rId1" display="https://creativecommons.org/licenses/by/4.0/" xr:uid="{15AF504E-BA72-484F-ACBE-4A70A7EAA6E1}"/>
    <hyperlink ref="A4" r:id="rId2" display="https://creativecommons.org/licenses/by/4.0/" xr:uid="{71344603-4AF3-4669-838D-1B7A3F1A535F}"/>
  </hyperlinks>
  <pageMargins left="0.7" right="0.7" top="0.75" bottom="0.75" header="0.3" footer="0.3"/>
  <pageSetup paperSize="9" orientation="portrait"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Sheet2</vt:lpstr>
      <vt:lpstr>Sample solution - Jobs</vt:lpstr>
      <vt:lpstr>Sample solution -Taxable income</vt:lpstr>
      <vt:lpstr>NESA page</vt:lpstr>
      <vt:lpstr>Copyright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Taxable income solutions</dc:title>
  <dc:subject/>
  <dc:creator>NSW Department of Education</dc:creator>
  <cp:keywords/>
  <dc:description/>
  <cp:lastModifiedBy/>
  <cp:revision>1</cp:revision>
  <dcterms:created xsi:type="dcterms:W3CDTF">2025-10-01T03:45:32Z</dcterms:created>
  <dcterms:modified xsi:type="dcterms:W3CDTF">2025-10-01T03:45:39Z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2025-10-01T03:45:39Z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7a71d12d-a430-4b7f-bc9f-62c70ba18927</vt:lpwstr>
  </property>
  <property fmtid="{D5CDD505-2E9C-101B-9397-08002B2CF9AE}" pid="8" name="MSIP_Label_b603dfd7-d93a-4381-a340-2995d8282205_ContentBits">
    <vt:lpwstr>0</vt:lpwstr>
  </property>
  <property fmtid="{D5CDD505-2E9C-101B-9397-08002B2CF9AE}" pid="9" name="MSIP_Label_b603dfd7-d93a-4381-a340-2995d8282205_Tag">
    <vt:lpwstr>10, 3, 0, 1</vt:lpwstr>
  </property>
</Properties>
</file>